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Оплаты 2017" sheetId="4" r:id="rId1"/>
  </sheets>
  <calcPr calcId="145621"/>
</workbook>
</file>

<file path=xl/calcChain.xml><?xml version="1.0" encoding="utf-8"?>
<calcChain xmlns="http://schemas.openxmlformats.org/spreadsheetml/2006/main">
  <c r="E909" i="4" l="1"/>
  <c r="E854" i="4"/>
  <c r="E59" i="4"/>
  <c r="E954" i="4"/>
  <c r="E953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5" i="4"/>
  <c r="E895" i="4"/>
  <c r="E882" i="4"/>
  <c r="E862" i="4"/>
  <c r="E835" i="4"/>
  <c r="E834" i="4"/>
  <c r="E779" i="4"/>
  <c r="E778" i="4"/>
  <c r="E761" i="4"/>
  <c r="E750" i="4"/>
  <c r="E742" i="4"/>
  <c r="E733" i="4"/>
  <c r="E719" i="4"/>
  <c r="E718" i="4"/>
  <c r="E717" i="4"/>
  <c r="E716" i="4"/>
  <c r="E715" i="4"/>
  <c r="E713" i="4"/>
  <c r="E711" i="4"/>
  <c r="E710" i="4"/>
  <c r="E692" i="4"/>
  <c r="E621" i="4"/>
  <c r="E606" i="4"/>
  <c r="E600" i="4"/>
  <c r="E592" i="4"/>
  <c r="E587" i="4"/>
  <c r="E550" i="4"/>
  <c r="E549" i="4"/>
  <c r="E547" i="4"/>
  <c r="E545" i="4"/>
  <c r="E544" i="4"/>
  <c r="E510" i="4"/>
  <c r="E507" i="4"/>
  <c r="E506" i="4"/>
  <c r="E491" i="4"/>
  <c r="E489" i="4"/>
  <c r="E484" i="4"/>
  <c r="E454" i="4"/>
  <c r="E443" i="4"/>
  <c r="E384" i="4"/>
  <c r="E382" i="4"/>
  <c r="E380" i="4"/>
  <c r="E379" i="4"/>
  <c r="E378" i="4"/>
  <c r="E363" i="4"/>
  <c r="E342" i="4"/>
  <c r="E327" i="4"/>
  <c r="E319" i="4"/>
  <c r="E311" i="4"/>
  <c r="E310" i="4"/>
  <c r="E297" i="4"/>
  <c r="E296" i="4"/>
  <c r="E286" i="4"/>
  <c r="E283" i="4"/>
  <c r="E282" i="4"/>
  <c r="E276" i="4"/>
  <c r="E269" i="4"/>
  <c r="E264" i="4"/>
  <c r="E263" i="4"/>
  <c r="E231" i="4"/>
  <c r="E153" i="4"/>
  <c r="E103" i="4"/>
  <c r="E102" i="4"/>
  <c r="E93" i="4"/>
  <c r="E79" i="4"/>
  <c r="E77" i="4"/>
  <c r="E76" i="4"/>
  <c r="E60" i="4"/>
  <c r="E47" i="4"/>
  <c r="E46" i="4"/>
  <c r="E43" i="4"/>
  <c r="E25" i="4"/>
  <c r="E16" i="4"/>
  <c r="E15" i="4"/>
  <c r="E14" i="4"/>
  <c r="E13" i="4"/>
</calcChain>
</file>

<file path=xl/sharedStrings.xml><?xml version="1.0" encoding="utf-8"?>
<sst xmlns="http://schemas.openxmlformats.org/spreadsheetml/2006/main" count="3807" uniqueCount="1226">
  <si>
    <t>диагноз</t>
  </si>
  <si>
    <t>Шнейдер Ксения</t>
  </si>
  <si>
    <t>Россия</t>
  </si>
  <si>
    <t>ХПН</t>
  </si>
  <si>
    <t>ДЦП</t>
  </si>
  <si>
    <t>вертикализатор</t>
  </si>
  <si>
    <t>реабилитация</t>
  </si>
  <si>
    <t>Копылова Анна</t>
  </si>
  <si>
    <t>эпилепсия</t>
  </si>
  <si>
    <t>ВПС</t>
  </si>
  <si>
    <t>Таджикистан</t>
  </si>
  <si>
    <t>слуховые аппараты</t>
  </si>
  <si>
    <t>Завьялов Федор</t>
  </si>
  <si>
    <t>аппарат для диализа</t>
  </si>
  <si>
    <t>буллезный эпидермолиз</t>
  </si>
  <si>
    <t>муковисицдоз</t>
  </si>
  <si>
    <t>Колистин 2 упак</t>
  </si>
  <si>
    <t>питание</t>
  </si>
  <si>
    <t>травма позвоночника</t>
  </si>
  <si>
    <t>сахарный диабет</t>
  </si>
  <si>
    <t>отличник</t>
  </si>
  <si>
    <t>стипендия</t>
  </si>
  <si>
    <t>Бабич Мария</t>
  </si>
  <si>
    <t>Майстренко Роман</t>
  </si>
  <si>
    <t>Макарова Мария</t>
  </si>
  <si>
    <t>Иващенко Любовь</t>
  </si>
  <si>
    <t>Нагайцева Любовь</t>
  </si>
  <si>
    <t>Нефедова Наталья</t>
  </si>
  <si>
    <t>Павлова Татьяна</t>
  </si>
  <si>
    <t>Саламанов Владимир</t>
  </si>
  <si>
    <t>Саламанов Владислав</t>
  </si>
  <si>
    <t>Бойко Владислав</t>
  </si>
  <si>
    <t>Бойко Илья</t>
  </si>
  <si>
    <t>Золотова Елена</t>
  </si>
  <si>
    <t>Денисова Евгения</t>
  </si>
  <si>
    <t>малоимущие</t>
  </si>
  <si>
    <t>ФИО</t>
  </si>
  <si>
    <t>гражд.</t>
  </si>
  <si>
    <t>вид помощи</t>
  </si>
  <si>
    <t>сумма</t>
  </si>
  <si>
    <t>Садыкян Марк</t>
  </si>
  <si>
    <t>муковисцидоз</t>
  </si>
  <si>
    <t>Брамитоб</t>
  </si>
  <si>
    <t>Свердлов Георгий</t>
  </si>
  <si>
    <t>малоимущий</t>
  </si>
  <si>
    <t>мат.помощь</t>
  </si>
  <si>
    <t>Папивины семья</t>
  </si>
  <si>
    <t>Рогальская Юлия</t>
  </si>
  <si>
    <t>Потемкина Анна</t>
  </si>
  <si>
    <t>Вельчо Алексей</t>
  </si>
  <si>
    <t>Махсимов Руслан</t>
  </si>
  <si>
    <t>Академия здоровья</t>
  </si>
  <si>
    <t>Азербайджан</t>
  </si>
  <si>
    <t>операция в ДГБ1</t>
  </si>
  <si>
    <t>Чикова Милана</t>
  </si>
  <si>
    <t>занятия в бассейне</t>
  </si>
  <si>
    <t>Сараева Лиза-Мария</t>
  </si>
  <si>
    <t>Козятников Иван</t>
  </si>
  <si>
    <t>Максяковы Дима и Вероника</t>
  </si>
  <si>
    <t>беговая дорожка AMF 8612R</t>
  </si>
  <si>
    <t>Балабина Ксения</t>
  </si>
  <si>
    <t>Митюхляевы Анна и Вероника</t>
  </si>
  <si>
    <t>беговая дорожка AMF 8612RP</t>
  </si>
  <si>
    <t>Созонтов Максим</t>
  </si>
  <si>
    <t>беговая дорожка AMF 8643E</t>
  </si>
  <si>
    <t>Баранков Илья</t>
  </si>
  <si>
    <t>Свистунов Иван</t>
  </si>
  <si>
    <t>Терешин Никита</t>
  </si>
  <si>
    <t>ходунки</t>
  </si>
  <si>
    <t>Пещерова Дарья</t>
  </si>
  <si>
    <t>коляска</t>
  </si>
  <si>
    <t>Пилина Алёна</t>
  </si>
  <si>
    <t>препараты</t>
  </si>
  <si>
    <t>Кудряшова Дарья</t>
  </si>
  <si>
    <t>беговая дорожка</t>
  </si>
  <si>
    <t>Беляева Виктория</t>
  </si>
  <si>
    <t>Иванас Валерия</t>
  </si>
  <si>
    <t>Голикова София</t>
  </si>
  <si>
    <t>Сафаров Бахтиёр</t>
  </si>
  <si>
    <t>операция в НЦССХ</t>
  </si>
  <si>
    <t>Трубихов Дмитрий</t>
  </si>
  <si>
    <t>Пшеничнова Агния</t>
  </si>
  <si>
    <t>Буката Арианна</t>
  </si>
  <si>
    <t>реабилитация Галилео-Мед</t>
  </si>
  <si>
    <t>Булатова Таисия</t>
  </si>
  <si>
    <t>Булгаков Даниил</t>
  </si>
  <si>
    <t>Голубкова Арина</t>
  </si>
  <si>
    <t>Жариков Сергей</t>
  </si>
  <si>
    <t>Идрисов Тимур</t>
  </si>
  <si>
    <t>Клименко Александр</t>
  </si>
  <si>
    <t>Лукшина Карина</t>
  </si>
  <si>
    <t>Петкеев Бата</t>
  </si>
  <si>
    <t>Савкин Максим</t>
  </si>
  <si>
    <t>Саидов Рамазан</t>
  </si>
  <si>
    <t>Салтыков Владислав</t>
  </si>
  <si>
    <t>Тепоян Геворг</t>
  </si>
  <si>
    <t>Хлебникова Татьяна</t>
  </si>
  <si>
    <t>Ткачева Елизавета</t>
  </si>
  <si>
    <t xml:space="preserve">беговая дорожка
</t>
  </si>
  <si>
    <t>Алиев Шамиль</t>
  </si>
  <si>
    <t>Балабан Арсений</t>
  </si>
  <si>
    <t>Ухов Андрей</t>
  </si>
  <si>
    <t xml:space="preserve">ХПН
</t>
  </si>
  <si>
    <t>циклер, расходники</t>
  </si>
  <si>
    <t>Козачок Ярослав</t>
  </si>
  <si>
    <t>Лемтрада</t>
  </si>
  <si>
    <t>Кузьмин Алексей</t>
  </si>
  <si>
    <t>Солирис</t>
  </si>
  <si>
    <t>Вельмяйкин Денис</t>
  </si>
  <si>
    <t>Зенков Матвей</t>
  </si>
  <si>
    <t>онкология</t>
  </si>
  <si>
    <t>лечение в РОНЦ Блохина</t>
  </si>
  <si>
    <t>Вилков Никита</t>
  </si>
  <si>
    <t>мышечная атрофия Дюшена</t>
  </si>
  <si>
    <t>откашливатель</t>
  </si>
  <si>
    <t>Попов Руслан</t>
  </si>
  <si>
    <t>Коляска для ДЦП Стингрей</t>
  </si>
  <si>
    <t>Карапетян Лиана</t>
  </si>
  <si>
    <t>Тихоненко Екатерина</t>
  </si>
  <si>
    <t>анализы</t>
  </si>
  <si>
    <t>Кошевич Матвей</t>
  </si>
  <si>
    <t>коляска с электроприводом</t>
  </si>
  <si>
    <t>Кравченко Данил</t>
  </si>
  <si>
    <t>Коблов Никита</t>
  </si>
  <si>
    <t>реабилитация Академия здоровья</t>
  </si>
  <si>
    <t>Сараева Анастасия</t>
  </si>
  <si>
    <t>Терзи Виталина</t>
  </si>
  <si>
    <t>Филиппов Максим</t>
  </si>
  <si>
    <t>Диакомит</t>
  </si>
  <si>
    <t>Калачева Анита</t>
  </si>
  <si>
    <t>Леглер Дарья</t>
  </si>
  <si>
    <t xml:space="preserve">лечение  </t>
  </si>
  <si>
    <t>Райн Ольга</t>
  </si>
  <si>
    <t>Островская Амина</t>
  </si>
  <si>
    <t>Мельник София</t>
  </si>
  <si>
    <t>Иванов Глеб</t>
  </si>
  <si>
    <t>коляска б/у</t>
  </si>
  <si>
    <t>Зиннатуллин Эмир</t>
  </si>
  <si>
    <t>аспиратор</t>
  </si>
  <si>
    <t>Зарькова Елизавета</t>
  </si>
  <si>
    <t>Смирнова Виолетта</t>
  </si>
  <si>
    <t>Холов Инъом</t>
  </si>
  <si>
    <t>РОНЦ Блохина</t>
  </si>
  <si>
    <t>Прокофьева Полина</t>
  </si>
  <si>
    <t>Кодирова Шохинахон</t>
  </si>
  <si>
    <t>НЦССХ Бакулева</t>
  </si>
  <si>
    <t>Корчагина Ксения</t>
  </si>
  <si>
    <t>велосипед Vermeiren</t>
  </si>
  <si>
    <t>Нихаенко Ирина</t>
  </si>
  <si>
    <t>Манохин Сергей</t>
  </si>
  <si>
    <t>Ожиганова Анастасия</t>
  </si>
  <si>
    <t>Эннс Эльмира</t>
  </si>
  <si>
    <t>Пономарева Вероника</t>
  </si>
  <si>
    <t>Заярко Инна</t>
  </si>
  <si>
    <t>Греб Ирина</t>
  </si>
  <si>
    <t>Колесников Сергей</t>
  </si>
  <si>
    <t>травма</t>
  </si>
  <si>
    <t>операция</t>
  </si>
  <si>
    <t>Костина Кристина</t>
  </si>
  <si>
    <t>Комарницкая Софья</t>
  </si>
  <si>
    <t>Фарзеева Карина</t>
  </si>
  <si>
    <t>Негматов Темур</t>
  </si>
  <si>
    <t>Пережигина Полина</t>
  </si>
  <si>
    <t>муковисцидоз, миотия</t>
  </si>
  <si>
    <t>лечение</t>
  </si>
  <si>
    <t>Петровский Тимофей</t>
  </si>
  <si>
    <t>Украина</t>
  </si>
  <si>
    <t>Примак Арина</t>
  </si>
  <si>
    <t>Злобин Владимир</t>
  </si>
  <si>
    <t>Мелешко Даниил</t>
  </si>
  <si>
    <t>гамартома гипоталамуса</t>
  </si>
  <si>
    <t>операция в Техасе</t>
  </si>
  <si>
    <t>Татлыбаев Радмир</t>
  </si>
  <si>
    <t>Бондаренко Александр</t>
  </si>
  <si>
    <t>Потапов Кирилл</t>
  </si>
  <si>
    <t>Цыганова Виктория</t>
  </si>
  <si>
    <t>Меронем</t>
  </si>
  <si>
    <t>Котманов Геннадий</t>
  </si>
  <si>
    <t>расходники к операции</t>
  </si>
  <si>
    <t>Сиротина Анна</t>
  </si>
  <si>
    <t>Полоскова Аделина</t>
  </si>
  <si>
    <t>Гулмахмадова Сухан</t>
  </si>
  <si>
    <t>Панарина Евгения</t>
  </si>
  <si>
    <t>Лебедева Мария</t>
  </si>
  <si>
    <t>Багауов Камиль</t>
  </si>
  <si>
    <t>Петренко Николь</t>
  </si>
  <si>
    <t>Киселев Илья</t>
  </si>
  <si>
    <t>Айгумов Умар</t>
  </si>
  <si>
    <t xml:space="preserve">обследование  </t>
  </si>
  <si>
    <t>подъемник</t>
  </si>
  <si>
    <t>реабилитация в Китае</t>
  </si>
  <si>
    <t>Глушко Максим</t>
  </si>
  <si>
    <t>иппотерапия</t>
  </si>
  <si>
    <t>Прыгунов Иван</t>
  </si>
  <si>
    <t>Галилео-Мед</t>
  </si>
  <si>
    <t>Грушакевич Анастасия</t>
  </si>
  <si>
    <t>Охунджонзода Карина</t>
  </si>
  <si>
    <t>Узбекистан</t>
  </si>
  <si>
    <t>Бирюков Федор</t>
  </si>
  <si>
    <t>нарушение обмена веществ</t>
  </si>
  <si>
    <t>лечебное питание</t>
  </si>
  <si>
    <t>Мальсагова Мадина</t>
  </si>
  <si>
    <t>Радченко Светлана</t>
  </si>
  <si>
    <t>Артюхина Таисия</t>
  </si>
  <si>
    <t>Мальсагова Фатима</t>
  </si>
  <si>
    <t>Плешкова Ксения</t>
  </si>
  <si>
    <t>Мальсагова Алима</t>
  </si>
  <si>
    <t>Мельник Константин</t>
  </si>
  <si>
    <t>Нулоджикс</t>
  </si>
  <si>
    <t>коляска Pliko</t>
  </si>
  <si>
    <t>Иргалиев Тимур</t>
  </si>
  <si>
    <t>Шипунов Андрей</t>
  </si>
  <si>
    <t>Белышев Григорий</t>
  </si>
  <si>
    <t>Рыбаков Серафим</t>
  </si>
  <si>
    <t>аутизм</t>
  </si>
  <si>
    <t>Наш солнечный мир</t>
  </si>
  <si>
    <t>Тихонов Максим</t>
  </si>
  <si>
    <t>Воробьева Полина</t>
  </si>
  <si>
    <t>Верзилин Максим</t>
  </si>
  <si>
    <t>Жолудев Даниил</t>
  </si>
  <si>
    <t>Ковалев Максим</t>
  </si>
  <si>
    <t>Новиков Даниил</t>
  </si>
  <si>
    <t>Шапкина Глафира</t>
  </si>
  <si>
    <t>Болдырева Кира</t>
  </si>
  <si>
    <t>Горбатиков Кирилл</t>
  </si>
  <si>
    <t>Швецов Данил</t>
  </si>
  <si>
    <t>дистрофия Верднига-Гоффмана</t>
  </si>
  <si>
    <t>Семакова Вера</t>
  </si>
  <si>
    <t>кресло Сквигглз</t>
  </si>
  <si>
    <t>Мартовецкая Ангелина</t>
  </si>
  <si>
    <t>коляска Лиза</t>
  </si>
  <si>
    <t>Ляукин Михаил</t>
  </si>
  <si>
    <t>Коркешко Олег</t>
  </si>
  <si>
    <t>Козырев Роман</t>
  </si>
  <si>
    <t>коляска Эко-Багги</t>
  </si>
  <si>
    <t>Курочкин Даниил</t>
  </si>
  <si>
    <t>Сергеева Ульяна</t>
  </si>
  <si>
    <t>коляска Кимба Нео</t>
  </si>
  <si>
    <t>Шивырягина Малика</t>
  </si>
  <si>
    <t>Душенко Мария</t>
  </si>
  <si>
    <t>Пешкова Милена</t>
  </si>
  <si>
    <t>Головнин Степан</t>
  </si>
  <si>
    <t>Овечкина Анастасия</t>
  </si>
  <si>
    <t>Чураков Николай</t>
  </si>
  <si>
    <t>Зальцман Дарья</t>
  </si>
  <si>
    <t>реабилитационный иппотренажер</t>
  </si>
  <si>
    <t>Горячева Анастасия</t>
  </si>
  <si>
    <t xml:space="preserve">Рахманкулова Карина </t>
  </si>
  <si>
    <t>Денисов Ярослав</t>
  </si>
  <si>
    <t>Ишмуратов Ислам</t>
  </si>
  <si>
    <t>Семенченко Тимофей</t>
  </si>
  <si>
    <t>Черкасовы Матвей, Кирилл</t>
  </si>
  <si>
    <t>Грушевой Кирилл</t>
  </si>
  <si>
    <t>велосипед Ангел-Соло</t>
  </si>
  <si>
    <t>Жарников Тимофей</t>
  </si>
  <si>
    <t>Фурсов Данила</t>
  </si>
  <si>
    <t>Иваненко Илья</t>
  </si>
  <si>
    <t>Стружик Матвей</t>
  </si>
  <si>
    <t>Некрасов Михаил</t>
  </si>
  <si>
    <t>Муркаев Дмитрий</t>
  </si>
  <si>
    <t>Свечников Никита</t>
  </si>
  <si>
    <t>коляска Ergo 500</t>
  </si>
  <si>
    <t>Алиева Маргарита</t>
  </si>
  <si>
    <t>беговая дорожка реабилитационная</t>
  </si>
  <si>
    <t>Симонова Алена</t>
  </si>
  <si>
    <t>Симонов Илья</t>
  </si>
  <si>
    <t>Лапшакова Ангелина</t>
  </si>
  <si>
    <t>Андреева Екатерина</t>
  </si>
  <si>
    <t>Судаков Даниил</t>
  </si>
  <si>
    <t>Храмов Олег</t>
  </si>
  <si>
    <t>Шестова Юния</t>
  </si>
  <si>
    <t>Ибрагимов Андрей</t>
  </si>
  <si>
    <t>Нижельский Даниил</t>
  </si>
  <si>
    <t>Резников Богдан</t>
  </si>
  <si>
    <t>Захарова Кристина</t>
  </si>
  <si>
    <t>Галяутдинова Амила</t>
  </si>
  <si>
    <t>тугоухость</t>
  </si>
  <si>
    <t>Балахонцев Роман</t>
  </si>
  <si>
    <t>Трещев Антон</t>
  </si>
  <si>
    <t>Судакова Лиза</t>
  </si>
  <si>
    <t>Левченко Илья</t>
  </si>
  <si>
    <t>коляска Оттобокк</t>
  </si>
  <si>
    <t>Россеин Артем</t>
  </si>
  <si>
    <t>Лозовский Матвей</t>
  </si>
  <si>
    <t>Меняйлова Полина</t>
  </si>
  <si>
    <t>Фаткуллова Алия</t>
  </si>
  <si>
    <t>Бебекин Антон</t>
  </si>
  <si>
    <t>Гайнанов Азат</t>
  </si>
  <si>
    <t>Жуков Тимофей</t>
  </si>
  <si>
    <t>Хамитов Динир</t>
  </si>
  <si>
    <t>Коваленко Арина</t>
  </si>
  <si>
    <t>Набиуллин Ризван</t>
  </si>
  <si>
    <t>операция в Германии</t>
  </si>
  <si>
    <t>Беширов Усман</t>
  </si>
  <si>
    <t>Кошкина Виктория</t>
  </si>
  <si>
    <t>лечение в Германии</t>
  </si>
  <si>
    <t>Фисунов Даниил</t>
  </si>
  <si>
    <t>Кашина Ксения</t>
  </si>
  <si>
    <t>Магомедалиев Магомед</t>
  </si>
  <si>
    <t>Тагиров Азамат</t>
  </si>
  <si>
    <t>Богорськая Ярослава</t>
  </si>
  <si>
    <t>Жовклая Анна</t>
  </si>
  <si>
    <t>Трошина Виктория</t>
  </si>
  <si>
    <t>Галиуллина Дина</t>
  </si>
  <si>
    <t>Назаров Артем</t>
  </si>
  <si>
    <t>Липатова Полина</t>
  </si>
  <si>
    <t>Сайфутдинов Сулейман</t>
  </si>
  <si>
    <t>Лазарев Илья</t>
  </si>
  <si>
    <t>несовершенный остеогенез</t>
  </si>
  <si>
    <t>Марков Максим</t>
  </si>
  <si>
    <t>Чернышов Даниил</t>
  </si>
  <si>
    <t>Голик Ангелина</t>
  </si>
  <si>
    <t>Макарова Елизавета</t>
  </si>
  <si>
    <t>Астьафьев Олег</t>
  </si>
  <si>
    <t>Телелейко Вера</t>
  </si>
  <si>
    <t>Раджабов Иса</t>
  </si>
  <si>
    <t>Старикова Эмилия</t>
  </si>
  <si>
    <t>Соколовская Софья</t>
  </si>
  <si>
    <t>Шабакин Егор</t>
  </si>
  <si>
    <t>Лукьянов Никита</t>
  </si>
  <si>
    <t>Турыгин Александр</t>
  </si>
  <si>
    <t>Лузянин Филипп</t>
  </si>
  <si>
    <t>Алешин Артём</t>
  </si>
  <si>
    <t>Кузнецов Иван</t>
  </si>
  <si>
    <t>Начарова Анастасия</t>
  </si>
  <si>
    <t>Гайнуллина Рада</t>
  </si>
  <si>
    <t>Картопольцев Константин</t>
  </si>
  <si>
    <t>Кирьянова Ксения</t>
  </si>
  <si>
    <t>Полосьмак Никита</t>
  </si>
  <si>
    <t>Исупова Моника</t>
  </si>
  <si>
    <t>Рустамов Расул</t>
  </si>
  <si>
    <t>Непомнящих Виктория</t>
  </si>
  <si>
    <t>Свинарев Богдан</t>
  </si>
  <si>
    <t>Мясоедова Ангелина</t>
  </si>
  <si>
    <t>Чекменева Мария</t>
  </si>
  <si>
    <t>коляска Convaid</t>
  </si>
  <si>
    <t>Усынин Алексей</t>
  </si>
  <si>
    <t>Витухина Ангелина</t>
  </si>
  <si>
    <t>Галицына Анна</t>
  </si>
  <si>
    <t>Шевелева Лиза</t>
  </si>
  <si>
    <t>Дербенев Артем</t>
  </si>
  <si>
    <t>Ламиктал (препарат)</t>
  </si>
  <si>
    <t>Волотов Данила</t>
  </si>
  <si>
    <t>Мельник Николай</t>
  </si>
  <si>
    <t>Мельник Виктор</t>
  </si>
  <si>
    <t>Шахов Никита</t>
  </si>
  <si>
    <t>Звездин Дмитрий</t>
  </si>
  <si>
    <t>коляска Оттобокк Авангард Тин</t>
  </si>
  <si>
    <t>Атнагуллов Роман</t>
  </si>
  <si>
    <t>Хитрин Семен</t>
  </si>
  <si>
    <t>коляска Оттобокк Авангард CV</t>
  </si>
  <si>
    <t>Зинченко Полина</t>
  </si>
  <si>
    <t>Мирошниченко Захар</t>
  </si>
  <si>
    <t>коляска Оттобокк Кимба</t>
  </si>
  <si>
    <t>Шибаева Полина</t>
  </si>
  <si>
    <t>Веденин Василий</t>
  </si>
  <si>
    <t>Валеева Дарья</t>
  </si>
  <si>
    <t>Григорян Арина</t>
  </si>
  <si>
    <t>Монмарь Даниил</t>
  </si>
  <si>
    <t>Румянцев Иван</t>
  </si>
  <si>
    <t>реабилитационная беговая дорожка</t>
  </si>
  <si>
    <t>Нагимов Мурат</t>
  </si>
  <si>
    <t>Фролова Юлия</t>
  </si>
  <si>
    <t>Лемтрада 4 фл.</t>
  </si>
  <si>
    <t>Бычкова Валентина</t>
  </si>
  <si>
    <t>Лемтрада 6 фл.</t>
  </si>
  <si>
    <t>Беликов Егор</t>
  </si>
  <si>
    <t>тренажер Mini_Bike</t>
  </si>
  <si>
    <t>Деревянко Анастасия</t>
  </si>
  <si>
    <t>Харламова Мария</t>
  </si>
  <si>
    <t>Косенок Артем</t>
  </si>
  <si>
    <t>Сабирзянов Булат</t>
  </si>
  <si>
    <t>Кабанцова Анна</t>
  </si>
  <si>
    <t>Винс Мария</t>
  </si>
  <si>
    <t>Рубан Мария</t>
  </si>
  <si>
    <t>Голубев Тихон</t>
  </si>
  <si>
    <t>множественные врожденные пороки развития</t>
  </si>
  <si>
    <t>Назарова Варвара</t>
  </si>
  <si>
    <t>Моисеева Эмилия</t>
  </si>
  <si>
    <t>Орфадин</t>
  </si>
  <si>
    <t>Шараева Улана</t>
  </si>
  <si>
    <t>Сотникова Полина</t>
  </si>
  <si>
    <t>Денисов Роман</t>
  </si>
  <si>
    <t>кресло-коляска Оттобок Майгоу</t>
  </si>
  <si>
    <t>Куроптева Глафира</t>
  </si>
  <si>
    <t>Жаренков Кирилл</t>
  </si>
  <si>
    <t>Пушкин Эдуард</t>
  </si>
  <si>
    <t>Левин Даниил</t>
  </si>
  <si>
    <t>туалетная система</t>
  </si>
  <si>
    <t>Полысаева Елизавета</t>
  </si>
  <si>
    <t>Катунин Кирилл</t>
  </si>
  <si>
    <t>коляска (шасси)</t>
  </si>
  <si>
    <t>аппарат SWASH</t>
  </si>
  <si>
    <t>Лазарев Сергей</t>
  </si>
  <si>
    <t>Ионов Григорий</t>
  </si>
  <si>
    <t>коляска Оттобокк Мотус</t>
  </si>
  <si>
    <t>Петренко Андрей</t>
  </si>
  <si>
    <t>Шишкина Марина</t>
  </si>
  <si>
    <t>коляска Оттобокк Майгоу</t>
  </si>
  <si>
    <t>Токарев Кирилл</t>
  </si>
  <si>
    <t>коляска Оттобокк Авангард</t>
  </si>
  <si>
    <t>Вязов Платон</t>
  </si>
  <si>
    <t>Колистин 2 уп</t>
  </si>
  <si>
    <t>велотренажер</t>
  </si>
  <si>
    <t>Панько Диана</t>
  </si>
  <si>
    <t>реабилитация ЕДКС</t>
  </si>
  <si>
    <t>Клиоп Наталья</t>
  </si>
  <si>
    <t>реабилитация Саки</t>
  </si>
  <si>
    <t>Каримова (Джонова) Манижа</t>
  </si>
  <si>
    <t>операция в Самаре</t>
  </si>
  <si>
    <t>ЭКС</t>
  </si>
  <si>
    <t>Барикова Вероника</t>
  </si>
  <si>
    <t>Вещеулова Полина</t>
  </si>
  <si>
    <t>Андреев Ярослав</t>
  </si>
  <si>
    <t>Ельшина Мария</t>
  </si>
  <si>
    <t>Карпухин Вадим</t>
  </si>
  <si>
    <t>Николенко Виктория</t>
  </si>
  <si>
    <t>Рамазанова Асиять</t>
  </si>
  <si>
    <t>обследование</t>
  </si>
  <si>
    <t>Сидоров Андрей</t>
  </si>
  <si>
    <t>Хуснутдинов Руслан</t>
  </si>
  <si>
    <t>операция Берлин</t>
  </si>
  <si>
    <t>тренажер</t>
  </si>
  <si>
    <t>Макеева Евгения</t>
  </si>
  <si>
    <t>обследование Фортис</t>
  </si>
  <si>
    <t>Артюхова Катя</t>
  </si>
  <si>
    <t>Кирилова Алина</t>
  </si>
  <si>
    <t>Новиков Владислав</t>
  </si>
  <si>
    <t>Чертищев Иван</t>
  </si>
  <si>
    <t>реабилитация, тренажер</t>
  </si>
  <si>
    <t>сколиоз</t>
  </si>
  <si>
    <t>корсет Шено</t>
  </si>
  <si>
    <t>Борисов Александр</t>
  </si>
  <si>
    <t>курс реабилитации</t>
  </si>
  <si>
    <t>Орехова Полина</t>
  </si>
  <si>
    <t>Потапова Алла</t>
  </si>
  <si>
    <t>Данилейко Тихон</t>
  </si>
  <si>
    <t>Фейзулаева Аиша</t>
  </si>
  <si>
    <t>Жорников Игорь</t>
  </si>
  <si>
    <t>Наумкина Ирина</t>
  </si>
  <si>
    <t>кресло Оттобокк Майгоу</t>
  </si>
  <si>
    <t>Мовсисян Сергей</t>
  </si>
  <si>
    <t>операция в ДГБ1, клапан</t>
  </si>
  <si>
    <t>ингалятор</t>
  </si>
  <si>
    <t>Беляев Савелий</t>
  </si>
  <si>
    <t>ходунки Мега-Оптим</t>
  </si>
  <si>
    <t>Думенко Мария</t>
  </si>
  <si>
    <t>Маренина Варвара</t>
  </si>
  <si>
    <t>Перухина Полина</t>
  </si>
  <si>
    <t>Кудрина Дарья</t>
  </si>
  <si>
    <t>синдром Мойя-Мойя?</t>
  </si>
  <si>
    <t>диагностика</t>
  </si>
  <si>
    <t>Баранова Екатерина</t>
  </si>
  <si>
    <t>лимфома Ходжкина</t>
  </si>
  <si>
    <t>Адцетрис 3 фл</t>
  </si>
  <si>
    <t>Кирина Татьяна</t>
  </si>
  <si>
    <t>препарат Пролиа</t>
  </si>
  <si>
    <t>Малышева Герел</t>
  </si>
  <si>
    <t>Бирюкова Татьяна</t>
  </si>
  <si>
    <t>Нургалиев Дмитрий</t>
  </si>
  <si>
    <t>коляска Pliko с доп.опциями</t>
  </si>
  <si>
    <t>Полонник Дмитрий</t>
  </si>
  <si>
    <t>Бекух Измаил</t>
  </si>
  <si>
    <t>Максимович Татьяна</t>
  </si>
  <si>
    <t>Ситникова Милана</t>
  </si>
  <si>
    <t>Елизаров Ярослав</t>
  </si>
  <si>
    <t>Тихонов Иван</t>
  </si>
  <si>
    <t>Кагарманов Арсен</t>
  </si>
  <si>
    <t>Ковалев Тимур</t>
  </si>
  <si>
    <t>ходунки Remy</t>
  </si>
  <si>
    <t>Тихонова Ксения</t>
  </si>
  <si>
    <t>вертикализатор Shifu Ocean</t>
  </si>
  <si>
    <t>Макеенко София</t>
  </si>
  <si>
    <t>Неженцев Лука</t>
  </si>
  <si>
    <t>Петровская Полина</t>
  </si>
  <si>
    <t>состояние после трансплантации почки</t>
  </si>
  <si>
    <t>Савельев Денис</t>
  </si>
  <si>
    <t>препарат Нулоджикс</t>
  </si>
  <si>
    <t>коляска Patron</t>
  </si>
  <si>
    <t>коляска Mitico</t>
  </si>
  <si>
    <t>Гришина Виктория</t>
  </si>
  <si>
    <t>носитель трахеостомы</t>
  </si>
  <si>
    <t>Абрамова Дарья</t>
  </si>
  <si>
    <t>ведение кетогенной диеты</t>
  </si>
  <si>
    <t>Болтаева Муяссар</t>
  </si>
  <si>
    <t>операция НЦССХ Бакулева</t>
  </si>
  <si>
    <t>Алиева Фарангис</t>
  </si>
  <si>
    <t>Оев Алиджон</t>
  </si>
  <si>
    <t xml:space="preserve">Соибов Саидмумин </t>
  </si>
  <si>
    <t>Абдулхаков Алишер</t>
  </si>
  <si>
    <t>Мамадалиев Камолиддин</t>
  </si>
  <si>
    <t>Спиридонова Екатерина</t>
  </si>
  <si>
    <t>реабилитация Родник</t>
  </si>
  <si>
    <t>Корнилова Рената</t>
  </si>
  <si>
    <t>Артамонов Ярослав</t>
  </si>
  <si>
    <t>аксессуары к инвалидной коляске</t>
  </si>
  <si>
    <t>лечение в НПЦ Солнцево</t>
  </si>
  <si>
    <t>Акулов Софья</t>
  </si>
  <si>
    <t>Урготюль, Ируксол</t>
  </si>
  <si>
    <t>Толмачев Владимир</t>
  </si>
  <si>
    <t>Герасимова Ирина</t>
  </si>
  <si>
    <t>Погиба Ксения</t>
  </si>
  <si>
    <t>Самойленко Олег</t>
  </si>
  <si>
    <t>Манасыпова Екатерина</t>
  </si>
  <si>
    <t>Ростилов Максим</t>
  </si>
  <si>
    <t>Малышева Полина</t>
  </si>
  <si>
    <t>Землянухин Илья</t>
  </si>
  <si>
    <t>Соколова Вера</t>
  </si>
  <si>
    <t>Галак Даниэль</t>
  </si>
  <si>
    <t>предоперационное обследование (ОАО "Медицина")</t>
  </si>
  <si>
    <t>Щепкина Анастасия</t>
  </si>
  <si>
    <t>генетич.исследование</t>
  </si>
  <si>
    <t>Масыч Александр</t>
  </si>
  <si>
    <t>Spina Bifida</t>
  </si>
  <si>
    <t>коляска активная</t>
  </si>
  <si>
    <t>Дудкина Арина</t>
  </si>
  <si>
    <t>мышечная атрофия</t>
  </si>
  <si>
    <t>Комаров Александр</t>
  </si>
  <si>
    <t>Галкин Даниил</t>
  </si>
  <si>
    <t>клиника Мельниковой</t>
  </si>
  <si>
    <t>Акулова Софья</t>
  </si>
  <si>
    <t>Мепилекс трансфер</t>
  </si>
  <si>
    <t>Фаузетдинова Камилла</t>
  </si>
  <si>
    <t>вертикализатор Дино</t>
  </si>
  <si>
    <t>Гаврилов Арсений</t>
  </si>
  <si>
    <t>Панчвидзе Георгий</t>
  </si>
  <si>
    <t>велосипед Велодоктор</t>
  </si>
  <si>
    <t>Ахмедова Юлия</t>
  </si>
  <si>
    <t>травма позвоночника, онкология</t>
  </si>
  <si>
    <t>Путяшев Иван</t>
  </si>
  <si>
    <t>велосипед-тренажер</t>
  </si>
  <si>
    <t>Загретдинов Салават</t>
  </si>
  <si>
    <t>Зятевы Наталья и Ольга</t>
  </si>
  <si>
    <t>коляски с электроприводом</t>
  </si>
  <si>
    <t>предоперационное обследование (Кулакова)</t>
  </si>
  <si>
    <t>Беседовская Анна</t>
  </si>
  <si>
    <t>Гумбатов Мурад</t>
  </si>
  <si>
    <t>Гуртяков Виктор</t>
  </si>
  <si>
    <t>Нестеренко Игорь</t>
  </si>
  <si>
    <t>велосипед "Ангел-Соло"</t>
  </si>
  <si>
    <t>Максимов Василий</t>
  </si>
  <si>
    <t>Романенко Мария</t>
  </si>
  <si>
    <t>Пугачев Михаил</t>
  </si>
  <si>
    <t>Сметанина Арина</t>
  </si>
  <si>
    <t>Лемтрада, Солирис</t>
  </si>
  <si>
    <t>Фомичева Дарья</t>
  </si>
  <si>
    <t>коляска Special Tomato</t>
  </si>
  <si>
    <t>Гущина София</t>
  </si>
  <si>
    <t>Семенова Анна</t>
  </si>
  <si>
    <t>Суслова Серафима</t>
  </si>
  <si>
    <t>Харьков Павел</t>
  </si>
  <si>
    <t>Прасков Всеволод</t>
  </si>
  <si>
    <t>Андриянова Анастасия</t>
  </si>
  <si>
    <t>Полянин Евгений</t>
  </si>
  <si>
    <t>Аншакова Вероника</t>
  </si>
  <si>
    <t>Тихонов Никита</t>
  </si>
  <si>
    <t>Воробьева Анастасия</t>
  </si>
  <si>
    <t>Свиридов Николай</t>
  </si>
  <si>
    <t>Толстикова Софья</t>
  </si>
  <si>
    <t>Кинжегулов Марат</t>
  </si>
  <si>
    <t>Анисифоров Платон</t>
  </si>
  <si>
    <t>Харитонов Даниэль</t>
  </si>
  <si>
    <t>болезнь Моямоя</t>
  </si>
  <si>
    <t>поселоперационное обследование</t>
  </si>
  <si>
    <t>Щукин Алексей</t>
  </si>
  <si>
    <t>препарат Суксилеп</t>
  </si>
  <si>
    <t>Мальцев Игорь</t>
  </si>
  <si>
    <t>Кирилов Даниил</t>
  </si>
  <si>
    <t>Митрофанова София</t>
  </si>
  <si>
    <t>Клементьев Андрей</t>
  </si>
  <si>
    <t>Кузнецов Павел</t>
  </si>
  <si>
    <t>Саунин Ярослав</t>
  </si>
  <si>
    <t>Гамзаев Руслан</t>
  </si>
  <si>
    <t>Семья Галыгиных</t>
  </si>
  <si>
    <t>Рябцева Ульяна</t>
  </si>
  <si>
    <t>Семья Абросимовых</t>
  </si>
  <si>
    <t>мат. помощь</t>
  </si>
  <si>
    <t>Чебан Эвелина</t>
  </si>
  <si>
    <t>Молдавия</t>
  </si>
  <si>
    <t>металлоконструкция</t>
  </si>
  <si>
    <t>Иволжатов Артем</t>
  </si>
  <si>
    <t>атрезия ЖКТ</t>
  </si>
  <si>
    <t>операция в Израиле</t>
  </si>
  <si>
    <t>Крынин Никита</t>
  </si>
  <si>
    <t>Гребенкина Элеонора</t>
  </si>
  <si>
    <t>Нухов Магомед</t>
  </si>
  <si>
    <t>Махмутов Рэм</t>
  </si>
  <si>
    <t>Голубов Максим</t>
  </si>
  <si>
    <t>миопия</t>
  </si>
  <si>
    <t>Тасмуханов Тамерлан</t>
  </si>
  <si>
    <t>ПК</t>
  </si>
  <si>
    <t>Назарова Марина</t>
  </si>
  <si>
    <t>Воронкова Анна</t>
  </si>
  <si>
    <t>Ткачева Валерия</t>
  </si>
  <si>
    <t>мальформация</t>
  </si>
  <si>
    <t>Зубов Андрей</t>
  </si>
  <si>
    <t>последствия неонатальной травмы</t>
  </si>
  <si>
    <t>Солдатенкова Ксения</t>
  </si>
  <si>
    <t>Биктогирова Александра</t>
  </si>
  <si>
    <t>Рухман Владимир</t>
  </si>
  <si>
    <t>Кажимова Карина</t>
  </si>
  <si>
    <t>материальная помощь</t>
  </si>
  <si>
    <t>Дернов Эмиль</t>
  </si>
  <si>
    <t>Кузнецов Саша</t>
  </si>
  <si>
    <t>Радостева Виктория</t>
  </si>
  <si>
    <t>Пронина Полина</t>
  </si>
  <si>
    <t>тренажеры</t>
  </si>
  <si>
    <t>Спирихин Степан</t>
  </si>
  <si>
    <t>Балянов Никита</t>
  </si>
  <si>
    <t>функциональная мед.кровать</t>
  </si>
  <si>
    <t>Клименко Елена</t>
  </si>
  <si>
    <t>коляска Hoggi</t>
  </si>
  <si>
    <t>Савельев Даниил</t>
  </si>
  <si>
    <t>коляска Gemini</t>
  </si>
  <si>
    <t>Станоженко Софья</t>
  </si>
  <si>
    <t>корсет функциональный корригирующий</t>
  </si>
  <si>
    <t>Зеленский Илья</t>
  </si>
  <si>
    <t>Шеховцов Виталий</t>
  </si>
  <si>
    <t>Игнатьев Максим</t>
  </si>
  <si>
    <t>Остапенко Ника</t>
  </si>
  <si>
    <t>Казаков Иван</t>
  </si>
  <si>
    <t>вертикализатор AkcesMed</t>
  </si>
  <si>
    <t>стул для купания Pepi</t>
  </si>
  <si>
    <t>Валова Алина</t>
  </si>
  <si>
    <t>Федосеев Данил</t>
  </si>
  <si>
    <t>коляска Fumagalli Pliko</t>
  </si>
  <si>
    <t>Васильченко Татьяна</t>
  </si>
  <si>
    <t>Сергеев Тимур</t>
  </si>
  <si>
    <t>Круглов Кирилл</t>
  </si>
  <si>
    <t>Булатов Никита</t>
  </si>
  <si>
    <t>Шорин Денис</t>
  </si>
  <si>
    <t>Вдовин Лев</t>
  </si>
  <si>
    <t>Рамазанова Нурижат</t>
  </si>
  <si>
    <t>Ахметшина Чулпан</t>
  </si>
  <si>
    <t>Зрулин Арсений</t>
  </si>
  <si>
    <t>Иваненко Арсений</t>
  </si>
  <si>
    <t>Шишина Арина</t>
  </si>
  <si>
    <t>Афанасьев Дмитрий</t>
  </si>
  <si>
    <t>Амирсанеев Артур</t>
  </si>
  <si>
    <t>Верчинов Андрей</t>
  </si>
  <si>
    <t>Манапов Арсен</t>
  </si>
  <si>
    <t>Трушин Самир</t>
  </si>
  <si>
    <t>Руденко Марина</t>
  </si>
  <si>
    <t>ходунки Fumagalli Remy</t>
  </si>
  <si>
    <t>Иванова Василиса</t>
  </si>
  <si>
    <t>вертикализатор Fumagalli Shifu Ocean</t>
  </si>
  <si>
    <t>Атаманова Снежана</t>
  </si>
  <si>
    <t>Гатауллин Анвар</t>
  </si>
  <si>
    <t>Бабурцев Юрий</t>
  </si>
  <si>
    <t>ходунки Ардос</t>
  </si>
  <si>
    <t>Ющанцев Кирилл</t>
  </si>
  <si>
    <t>электрический подъемник</t>
  </si>
  <si>
    <t>препарат Солирис 2 фл</t>
  </si>
  <si>
    <t>Лапешкина Елизавета</t>
  </si>
  <si>
    <t>мат.помощь на Осполот</t>
  </si>
  <si>
    <t>Морозов Тихон</t>
  </si>
  <si>
    <t>Алехина Анна</t>
  </si>
  <si>
    <t>коляска с электроприводом Vermeiren</t>
  </si>
  <si>
    <t>Золотов Сергей</t>
  </si>
  <si>
    <t>Горшков Максим</t>
  </si>
  <si>
    <t>Игнатьев Игорь</t>
  </si>
  <si>
    <t>Лемтрада 3 фл</t>
  </si>
  <si>
    <t>Фадеева Виктория</t>
  </si>
  <si>
    <t>Заманина Вероника (отдали Бостан Егору)</t>
  </si>
  <si>
    <t>Фахразов Амир</t>
  </si>
  <si>
    <t>Белатасепт 8 фл.</t>
  </si>
  <si>
    <t>Грехов Кирилл</t>
  </si>
  <si>
    <t>Гаврилюк Маргарита</t>
  </si>
  <si>
    <t>Ушаков Артем</t>
  </si>
  <si>
    <t>Долгинцев Алексей</t>
  </si>
  <si>
    <t>операция (Филатовская больница)</t>
  </si>
  <si>
    <t>Галкина Елизавета</t>
  </si>
  <si>
    <t>Сысоев Дмитрий</t>
  </si>
  <si>
    <t>Ковальчук Дарья</t>
  </si>
  <si>
    <t>коляска б/у Стингрей</t>
  </si>
  <si>
    <t>Китапова Кира</t>
  </si>
  <si>
    <t>аппарат костной проводимости</t>
  </si>
  <si>
    <t>Лемтрада 2 фл.</t>
  </si>
  <si>
    <t>Касьяненко Александра</t>
  </si>
  <si>
    <t>спинальная мышечная атрофия</t>
  </si>
  <si>
    <t>госпитализация, инъекции препарата Спинраза</t>
  </si>
  <si>
    <t>Белозерова Александра</t>
  </si>
  <si>
    <t>Чистиков Филипп</t>
  </si>
  <si>
    <t>коляска AkcesMed</t>
  </si>
  <si>
    <t>Сергиенко Леонид</t>
  </si>
  <si>
    <t>Кажан Таисия</t>
  </si>
  <si>
    <t>Насырова Снежана</t>
  </si>
  <si>
    <t>Косенюк Демид</t>
  </si>
  <si>
    <t>Соколова Дарья</t>
  </si>
  <si>
    <t>Лукоянов Михаил</t>
  </si>
  <si>
    <t>Горшков Артем</t>
  </si>
  <si>
    <t>Ахунова Алиса</t>
  </si>
  <si>
    <t>Козлов Даниил</t>
  </si>
  <si>
    <t>Валиахметова Аделина</t>
  </si>
  <si>
    <t>Криворотько Владислав</t>
  </si>
  <si>
    <t>Гайнутдинова Гузель</t>
  </si>
  <si>
    <t>Янбаева Диана</t>
  </si>
  <si>
    <t>Кульбак Максим</t>
  </si>
  <si>
    <t>Митин Никита</t>
  </si>
  <si>
    <t>Любимова Анастасия</t>
  </si>
  <si>
    <t>Долганов Иван</t>
  </si>
  <si>
    <t>Саньков Владимр</t>
  </si>
  <si>
    <t>Агиров Дмитрий</t>
  </si>
  <si>
    <t>Змазнева Юлия</t>
  </si>
  <si>
    <t>Рамаев Данияр</t>
  </si>
  <si>
    <t>Лялин Александр</t>
  </si>
  <si>
    <t>Йовжий Юлия</t>
  </si>
  <si>
    <t>Патуев Артемий</t>
  </si>
  <si>
    <t>Корнеева Катарина</t>
  </si>
  <si>
    <t>Беглов Эдуард</t>
  </si>
  <si>
    <t>доп.комплектующие к коляске Convaid</t>
  </si>
  <si>
    <t>Садретдинов Егор</t>
  </si>
  <si>
    <t>Сафонова Анастасия</t>
  </si>
  <si>
    <t>Зарембо Ирина</t>
  </si>
  <si>
    <t>автокресло, иппотренажер</t>
  </si>
  <si>
    <t>Абдулкина Анна</t>
  </si>
  <si>
    <t>трахеостома</t>
  </si>
  <si>
    <t>Липина Светлана</t>
  </si>
  <si>
    <t>Май Виктория</t>
  </si>
  <si>
    <t>ортопедическое кресло Оттобокк</t>
  </si>
  <si>
    <t>Агарков Артем</t>
  </si>
  <si>
    <t>кресло-стул с санитарным оснащением</t>
  </si>
  <si>
    <t>Михайлова Юлия</t>
  </si>
  <si>
    <t>Маграквелидзе Тариэл</t>
  </si>
  <si>
    <t>антибиотик Фортум</t>
  </si>
  <si>
    <t>Давиденко Валерия</t>
  </si>
  <si>
    <t>препарат Солирис 1 фл</t>
  </si>
  <si>
    <t>Беляева Елизавета</t>
  </si>
  <si>
    <t>Сокуров Матвей</t>
  </si>
  <si>
    <t>Бакиров Илья</t>
  </si>
  <si>
    <t>Демидова Татьяна</t>
  </si>
  <si>
    <t>Какоткин Денис</t>
  </si>
  <si>
    <t>Катенева Полина</t>
  </si>
  <si>
    <t>Клюев Виталий</t>
  </si>
  <si>
    <t>Михайлов Глеб</t>
  </si>
  <si>
    <t>Орехова  Настя</t>
  </si>
  <si>
    <t>Трунилов Назар</t>
  </si>
  <si>
    <t>Мамедов Неймат</t>
  </si>
  <si>
    <t>гидроцефалия</t>
  </si>
  <si>
    <t>Туктаров Саид</t>
  </si>
  <si>
    <t>препарат Зонегран</t>
  </si>
  <si>
    <t>Парфенюк Милена</t>
  </si>
  <si>
    <t>Ахунова София</t>
  </si>
  <si>
    <t>Лесниченко Аким</t>
  </si>
  <si>
    <t>Панцырева Виктория</t>
  </si>
  <si>
    <t>клавиатура Clevy</t>
  </si>
  <si>
    <t>Рассохина Елена</t>
  </si>
  <si>
    <t>Шестаков Данила</t>
  </si>
  <si>
    <t>Лесков Кирилл</t>
  </si>
  <si>
    <t>предоперационное обследование</t>
  </si>
  <si>
    <t>Сизинцев Максим</t>
  </si>
  <si>
    <t>синдром Дауна</t>
  </si>
  <si>
    <t>Дзекун Алексей</t>
  </si>
  <si>
    <t>реабилитационные услуги</t>
  </si>
  <si>
    <t>Кузнецова Татьяна</t>
  </si>
  <si>
    <t>Богданов Матвей</t>
  </si>
  <si>
    <t>Колистин 4 уп</t>
  </si>
  <si>
    <t>Быковский Святослав</t>
  </si>
  <si>
    <t>Волкова Дарина</t>
  </si>
  <si>
    <t>коляска Fumagalli</t>
  </si>
  <si>
    <t>Иванов Александр</t>
  </si>
  <si>
    <t>Егорова Мария</t>
  </si>
  <si>
    <t>Фазлиев Тимур</t>
  </si>
  <si>
    <t>Смоляков Владислав</t>
  </si>
  <si>
    <t>Чурин Сергей</t>
  </si>
  <si>
    <t>Ананьев Радомир</t>
  </si>
  <si>
    <t>Ераносян Алина</t>
  </si>
  <si>
    <t>Золотарев Юрий</t>
  </si>
  <si>
    <t>акт без тазового ремня</t>
  </si>
  <si>
    <t>оксигенатор, гемоконцентратор</t>
  </si>
  <si>
    <t>Амирханян Мариам</t>
  </si>
  <si>
    <t>отличники</t>
  </si>
  <si>
    <t>Семья Орсич</t>
  </si>
  <si>
    <t>Панин Аркадий</t>
  </si>
  <si>
    <t>Власов Федор</t>
  </si>
  <si>
    <t>Алмаева Дарина</t>
  </si>
  <si>
    <t>Суворова Дина</t>
  </si>
  <si>
    <t>вертикализатор Далматинчик</t>
  </si>
  <si>
    <t>Аксененко Александра</t>
  </si>
  <si>
    <t>Суворов Герман</t>
  </si>
  <si>
    <t>Семья Орловых</t>
  </si>
  <si>
    <t>Кравченко Артем</t>
  </si>
  <si>
    <t>вертикализатор Fumagalli X-Tend</t>
  </si>
  <si>
    <t>Байзакова Хилола</t>
  </si>
  <si>
    <t>НЦ ССХ им. Бакулева операция</t>
  </si>
  <si>
    <t>экстрофия мочевого пузыря</t>
  </si>
  <si>
    <t>операция в Сербии</t>
  </si>
  <si>
    <t>Бобомуродова Мехрона</t>
  </si>
  <si>
    <t>Муроди Дилноза</t>
  </si>
  <si>
    <t>Шульгина Дарья</t>
  </si>
  <si>
    <t>Рапамун</t>
  </si>
  <si>
    <t>Ахунова Софья</t>
  </si>
  <si>
    <t>Классен Майя</t>
  </si>
  <si>
    <t>мат.помощь на вертикализатор</t>
  </si>
  <si>
    <t>Татарова Дария</t>
  </si>
  <si>
    <t>Лемтрада 3 фл.</t>
  </si>
  <si>
    <t>Апанасенко Роман</t>
  </si>
  <si>
    <t>лейкодистрофия</t>
  </si>
  <si>
    <t>обследование в клинике Medanta Индия</t>
  </si>
  <si>
    <t>Пинигин Илья</t>
  </si>
  <si>
    <t>Молоков Егор</t>
  </si>
  <si>
    <t>Коваленко Милана</t>
  </si>
  <si>
    <t>опухоль мозга</t>
  </si>
  <si>
    <t>Радин Иннокентий</t>
  </si>
  <si>
    <t>обследование в Берлине</t>
  </si>
  <si>
    <t>Березина София</t>
  </si>
  <si>
    <t>диабет</t>
  </si>
  <si>
    <t>сенсоры</t>
  </si>
  <si>
    <t>Быков Илья</t>
  </si>
  <si>
    <t>мат.помощь (вертикализатор)</t>
  </si>
  <si>
    <t>Ференцев Александр</t>
  </si>
  <si>
    <t>Смолич Олеся</t>
  </si>
  <si>
    <t>Вифенд</t>
  </si>
  <si>
    <t>Дорофеев Арсений</t>
  </si>
  <si>
    <t>обследование, лечение в НПЦ Солнцево</t>
  </si>
  <si>
    <t>Мастраков Михаил</t>
  </si>
  <si>
    <t>Солирис 6 фл.</t>
  </si>
  <si>
    <t>Лютов Платон</t>
  </si>
  <si>
    <t>электрокардиостимулятор</t>
  </si>
  <si>
    <t>Пономарева Валерия</t>
  </si>
  <si>
    <t>Минибаев Александр</t>
  </si>
  <si>
    <t>окклюдер</t>
  </si>
  <si>
    <t>Мишарина Полина</t>
  </si>
  <si>
    <t>Добрянский Сергей</t>
  </si>
  <si>
    <t>Золотухина Ксения</t>
  </si>
  <si>
    <t>Колистин 3 уп</t>
  </si>
  <si>
    <t>Каминская Ксения</t>
  </si>
  <si>
    <t>Сибирцев Алексей</t>
  </si>
  <si>
    <t>поражение ЦНС, РАС</t>
  </si>
  <si>
    <t>реабилитация в Сакуре</t>
  </si>
  <si>
    <t>Несмачный Иван</t>
  </si>
  <si>
    <t>Аплатонова Элеся</t>
  </si>
  <si>
    <t>Нартайлакова Маргарита</t>
  </si>
  <si>
    <t>Тарковская Кристина</t>
  </si>
  <si>
    <t>Пименов Андрей</t>
  </si>
  <si>
    <t>Семья Селезневых</t>
  </si>
  <si>
    <t>Власова Александра</t>
  </si>
  <si>
    <t>корсет шено</t>
  </si>
  <si>
    <t>Литвина Екатерина</t>
  </si>
  <si>
    <t>вертикализатор Чарли Ottobock б/у</t>
  </si>
  <si>
    <t>Ермолаева Наталья</t>
  </si>
  <si>
    <t>Гаранина Вероника</t>
  </si>
  <si>
    <t>реабилитация ОРТОС</t>
  </si>
  <si>
    <t>Рябкова Татьяна</t>
  </si>
  <si>
    <t>коляска-скутер</t>
  </si>
  <si>
    <t>Морокина Анастасия</t>
  </si>
  <si>
    <t>Померанцев Денис</t>
  </si>
  <si>
    <t>Бобков Максим</t>
  </si>
  <si>
    <t>Киркина Снежана</t>
  </si>
  <si>
    <t>состояние после лечения ретинобластомы</t>
  </si>
  <si>
    <t>реабилитация, консилиум</t>
  </si>
  <si>
    <t>Ясенкова Дарья</t>
  </si>
  <si>
    <t>операция в Питере</t>
  </si>
  <si>
    <t>Улыбышев Даниил</t>
  </si>
  <si>
    <t>вертикализатор б/у</t>
  </si>
  <si>
    <t>Барановская Мария</t>
  </si>
  <si>
    <t>пульсоксиметр, концентратор</t>
  </si>
  <si>
    <t>Мишин Кирилл</t>
  </si>
  <si>
    <t>кислородный концентратор</t>
  </si>
  <si>
    <t>Бесков Кирилл</t>
  </si>
  <si>
    <t>Чубиряева Варвара</t>
  </si>
  <si>
    <t>Герейханов Наби</t>
  </si>
  <si>
    <t>Кабанова Мария</t>
  </si>
  <si>
    <t>Цибулин Макар</t>
  </si>
  <si>
    <t>Синюкова Ульяна</t>
  </si>
  <si>
    <t>глиобластома</t>
  </si>
  <si>
    <t>Саляхутдинова Анастасия</t>
  </si>
  <si>
    <t>Сафин Амир</t>
  </si>
  <si>
    <t>Череватенко Анаcтасия</t>
  </si>
  <si>
    <t>Харин Артем</t>
  </si>
  <si>
    <t>Лопатина Ульяна</t>
  </si>
  <si>
    <t>слуховой аппарат</t>
  </si>
  <si>
    <t>Куликов Миша</t>
  </si>
  <si>
    <t>Рубанов Даниил</t>
  </si>
  <si>
    <t>Мироквас Вадим</t>
  </si>
  <si>
    <t>Шекенев Александр</t>
  </si>
  <si>
    <t>Тубальцев Вова</t>
  </si>
  <si>
    <t>Кондратьева Алена</t>
  </si>
  <si>
    <t>Чернышева Элина</t>
  </si>
  <si>
    <t>Чернышева Валентина</t>
  </si>
  <si>
    <t>Савина Нина</t>
  </si>
  <si>
    <t>Лысова Татьяна</t>
  </si>
  <si>
    <t>стипендия (в этом году закончила учебу в колледже)</t>
  </si>
  <si>
    <t>Тишакова Софья</t>
  </si>
  <si>
    <t>Гаевская Александра</t>
  </si>
  <si>
    <t>Заиров Даниил</t>
  </si>
  <si>
    <t>Давыдов Сергей</t>
  </si>
  <si>
    <t>R82 X:Panda б/у</t>
  </si>
  <si>
    <t>Белоусов Денис</t>
  </si>
  <si>
    <t>Торопова Марина</t>
  </si>
  <si>
    <t>Мальцев Савелий</t>
  </si>
  <si>
    <t>Галимова Рамина</t>
  </si>
  <si>
    <t>Машинскова Надежда</t>
  </si>
  <si>
    <t>Зацепин Артем</t>
  </si>
  <si>
    <t>Широкова Анастасия</t>
  </si>
  <si>
    <t>Сафиуллин Артур</t>
  </si>
  <si>
    <t>Рожков Артем</t>
  </si>
  <si>
    <t>Булах Илья</t>
  </si>
  <si>
    <t>Сыресина София</t>
  </si>
  <si>
    <t>Чихачев Андрей</t>
  </si>
  <si>
    <t>Юматова Анастасия</t>
  </si>
  <si>
    <t>Смирнова Серафима</t>
  </si>
  <si>
    <t>Ананьев Алексей</t>
  </si>
  <si>
    <t>Троицкая школа-интернат</t>
  </si>
  <si>
    <t>учебники</t>
  </si>
  <si>
    <t>Фролова Полина</t>
  </si>
  <si>
    <t>костная деформация</t>
  </si>
  <si>
    <t>Бадртдинова Азалия</t>
  </si>
  <si>
    <t>Ковальчук Варвара</t>
  </si>
  <si>
    <t>Оборовский Андрей</t>
  </si>
  <si>
    <t>Теплова Валерия</t>
  </si>
  <si>
    <t>Шаповалов Кирилл</t>
  </si>
  <si>
    <t>операция в ЕДКС</t>
  </si>
  <si>
    <t>Делан Анна</t>
  </si>
  <si>
    <t>реабилитационный тренажер</t>
  </si>
  <si>
    <t>Кудяшев Артем</t>
  </si>
  <si>
    <t>Асатурова Мария</t>
  </si>
  <si>
    <t>Щедрина Алевтина</t>
  </si>
  <si>
    <t>Соловьев Максим</t>
  </si>
  <si>
    <t>Вильданов Эмиль</t>
  </si>
  <si>
    <t>Чанышев Илья</t>
  </si>
  <si>
    <t>Петренко Марсель</t>
  </si>
  <si>
    <t>Матвеев Руслан</t>
  </si>
  <si>
    <t>Скрябин Илья</t>
  </si>
  <si>
    <t>Алмакаев Салих</t>
  </si>
  <si>
    <t>Попова Анастасия</t>
  </si>
  <si>
    <t>Красноперец Надежда</t>
  </si>
  <si>
    <t>Янбухтина Зарина</t>
  </si>
  <si>
    <t>Сипко Дарья</t>
  </si>
  <si>
    <t>Шаламов Ярослав</t>
  </si>
  <si>
    <t>Воронцова София</t>
  </si>
  <si>
    <t>Иванова Анастасия</t>
  </si>
  <si>
    <t>Гуськова Анастасия</t>
  </si>
  <si>
    <t>Владимирова Анастасия</t>
  </si>
  <si>
    <t>Белоусов Андрей</t>
  </si>
  <si>
    <t>Романов Владисав</t>
  </si>
  <si>
    <t>Бусыгина Ксения</t>
  </si>
  <si>
    <t>Ражапова Рушания</t>
  </si>
  <si>
    <t>Пронченко Александр</t>
  </si>
  <si>
    <t>Колесник Андрей</t>
  </si>
  <si>
    <t>Перевалушко Владислав</t>
  </si>
  <si>
    <t>Бугаков Данила</t>
  </si>
  <si>
    <t>питание Пептамен Юниор</t>
  </si>
  <si>
    <t>Кондратьев Леонид</t>
  </si>
  <si>
    <t>Коршенко Алена</t>
  </si>
  <si>
    <t>питание Клинутрен Юниор, Пептамен Юниор</t>
  </si>
  <si>
    <t>Сухоруков Вадим</t>
  </si>
  <si>
    <t>Аверьянов Александр</t>
  </si>
  <si>
    <t>генетическое исследование</t>
  </si>
  <si>
    <t>Кудрявцева Богдана</t>
  </si>
  <si>
    <t>ходунки МегаОптим</t>
  </si>
  <si>
    <t>Вихарева Арина</t>
  </si>
  <si>
    <t>Сарнецкая Василиса</t>
  </si>
  <si>
    <t>Беспалова Валерия</t>
  </si>
  <si>
    <t>Фазлинаров Камиль</t>
  </si>
  <si>
    <t>Горбачева Эллина</t>
  </si>
  <si>
    <t>синдром Ретта, эпилепсия</t>
  </si>
  <si>
    <t>коляска Hoggi ZIP</t>
  </si>
  <si>
    <t>Жогов Егор</t>
  </si>
  <si>
    <t>Афонина Анастасия</t>
  </si>
  <si>
    <t>коляска Hoggi Bingo Evolution</t>
  </si>
  <si>
    <t>Корюков Макар</t>
  </si>
  <si>
    <t>Кащеев Илья</t>
  </si>
  <si>
    <t>клавиатура Клавинта</t>
  </si>
  <si>
    <t>Югин Евгений</t>
  </si>
  <si>
    <t>Драгушан Карина</t>
  </si>
  <si>
    <t>коляска Оттобокк Старт</t>
  </si>
  <si>
    <t>Мухина Ксения</t>
  </si>
  <si>
    <t>Самигуллина Лиана</t>
  </si>
  <si>
    <t>Коновалова Владислава</t>
  </si>
  <si>
    <t>Буркевич Виталина</t>
  </si>
  <si>
    <t>Ихсанов Самир</t>
  </si>
  <si>
    <t>Стольнова Людмила</t>
  </si>
  <si>
    <t>Макиенко Анастасия</t>
  </si>
  <si>
    <t>Либченко Софья</t>
  </si>
  <si>
    <t>мат.помощь (оплата авиабилетов)</t>
  </si>
  <si>
    <t>Матвеенко Андрей</t>
  </si>
  <si>
    <t>Майоров Михаил</t>
  </si>
  <si>
    <t>коляска Рейсер</t>
  </si>
  <si>
    <t>Абдырова Оксана</t>
  </si>
  <si>
    <t>импортный клапан</t>
  </si>
  <si>
    <t>Мишуков Максим</t>
  </si>
  <si>
    <t>Глазовская Ева</t>
  </si>
  <si>
    <t>операция в Швейцарии</t>
  </si>
  <si>
    <t>Рябчук Алена</t>
  </si>
  <si>
    <t>Шмелева Ангелина</t>
  </si>
  <si>
    <t>Чебодаева Алина</t>
  </si>
  <si>
    <t>Моисеева Елизавета</t>
  </si>
  <si>
    <t>Волков Иван</t>
  </si>
  <si>
    <t>Лазарев Федор</t>
  </si>
  <si>
    <t>Мельников Илья</t>
  </si>
  <si>
    <t>Урусова Элеонора</t>
  </si>
  <si>
    <t>Романова Ксения</t>
  </si>
  <si>
    <t>Боков Руслан</t>
  </si>
  <si>
    <t>головные передатчики</t>
  </si>
  <si>
    <t>Матвеев Ярослав</t>
  </si>
  <si>
    <t>Титаренко Тимур</t>
  </si>
  <si>
    <t>Борисов Сергей</t>
  </si>
  <si>
    <t>Маслова Виктория</t>
  </si>
  <si>
    <t>Петухова Виктория</t>
  </si>
  <si>
    <t>Кучин Павел</t>
  </si>
  <si>
    <t>мат.помощь (реабилитация)</t>
  </si>
  <si>
    <t>Харин Федор</t>
  </si>
  <si>
    <t>Птицына Анастасия</t>
  </si>
  <si>
    <t>реабилитация (Территория речи)</t>
  </si>
  <si>
    <t>Уракова Наталья</t>
  </si>
  <si>
    <t>Газарян Тамара</t>
  </si>
  <si>
    <t>Шокорова Елена</t>
  </si>
  <si>
    <t>Богданова Ева</t>
  </si>
  <si>
    <t>Лидер Алексей</t>
  </si>
  <si>
    <t>Агаркова Маргарита</t>
  </si>
  <si>
    <t>Арабаджиев Семен</t>
  </si>
  <si>
    <t>Киселев Максим</t>
  </si>
  <si>
    <t>Журавлева Елизавета</t>
  </si>
  <si>
    <t>Валеев Владимир</t>
  </si>
  <si>
    <t>последствия спинальной миопатии</t>
  </si>
  <si>
    <t>Юсифова Айгуль</t>
  </si>
  <si>
    <t>Клепиков Дмитрий</t>
  </si>
  <si>
    <t>операция в НЦЗД РАМН</t>
  </si>
  <si>
    <t>Харитонова Варвара</t>
  </si>
  <si>
    <t>Мальцев Дмитрий</t>
  </si>
  <si>
    <t>spina bifida</t>
  </si>
  <si>
    <t>Савосин Арсений</t>
  </si>
  <si>
    <t>Козлова Ульяна</t>
  </si>
  <si>
    <t>Потапов Макар</t>
  </si>
  <si>
    <t>Балтибекова Надежда</t>
  </si>
  <si>
    <t>генетическое обследование</t>
  </si>
  <si>
    <t>Аболонина Дарья</t>
  </si>
  <si>
    <t>Фесюн Вероника</t>
  </si>
  <si>
    <t>Исаков Муслим</t>
  </si>
  <si>
    <t>Тургимбаева Александра</t>
  </si>
  <si>
    <t>Огинский Юрий</t>
  </si>
  <si>
    <t>Шкуратов Максим</t>
  </si>
  <si>
    <t>мышечная дистрофия Дюшена</t>
  </si>
  <si>
    <t>медицинская техника</t>
  </si>
  <si>
    <t>Вавилова Ника</t>
  </si>
  <si>
    <t>Бедрина Софья</t>
  </si>
  <si>
    <t>Равшанбеков Шохрузбек</t>
  </si>
  <si>
    <t>операция НЦССХ им. Бакулева</t>
  </si>
  <si>
    <t>Джакбалиева Гузель</t>
  </si>
  <si>
    <t>Фортум, Меронем</t>
  </si>
  <si>
    <t>Зубреева Валерия</t>
  </si>
  <si>
    <t>препарат Файкомпа</t>
  </si>
  <si>
    <t>Калинин Дмитрий</t>
  </si>
  <si>
    <t>Крашенникова Анастасия</t>
  </si>
  <si>
    <t>Шеховцов Арсений</t>
  </si>
  <si>
    <t>Тарасевич Никита</t>
  </si>
  <si>
    <t>препарат Фортум</t>
  </si>
  <si>
    <t>Крюков Даниил</t>
  </si>
  <si>
    <t>Апакова Елена</t>
  </si>
  <si>
    <t>Малохатко Дарья</t>
  </si>
  <si>
    <t>Барановы</t>
  </si>
  <si>
    <t>Минеевы</t>
  </si>
  <si>
    <t>препарат Колистин</t>
  </si>
  <si>
    <t>аппарат ортопедический</t>
  </si>
  <si>
    <t>Крупкина Полина</t>
  </si>
  <si>
    <t>зондирование в Германии</t>
  </si>
  <si>
    <t>Савоськина София</t>
  </si>
  <si>
    <t>синдром Элерса-Данлоса</t>
  </si>
  <si>
    <t>Галиев Вадим</t>
  </si>
  <si>
    <t>коляска Оттобокк Лиза</t>
  </si>
  <si>
    <t>Прокофьева Дана</t>
  </si>
  <si>
    <t>Греков Александр</t>
  </si>
  <si>
    <t>коляска Convaid Rodeo</t>
  </si>
  <si>
    <t>Юмагулов Богдан</t>
  </si>
  <si>
    <t>Калганов Аркадий</t>
  </si>
  <si>
    <t>Орехова Мария</t>
  </si>
  <si>
    <t>Демидова Александра</t>
  </si>
  <si>
    <t>Апокин Семён</t>
  </si>
  <si>
    <t>Бурунов Дмитрий</t>
  </si>
  <si>
    <t>Копылова София</t>
  </si>
  <si>
    <t>Карвенов Дорджи</t>
  </si>
  <si>
    <t>Картошкина Анастасия</t>
  </si>
  <si>
    <t>Кислова Лия</t>
  </si>
  <si>
    <t>Коптев Вадим</t>
  </si>
  <si>
    <t>Тарасов Александр</t>
  </si>
  <si>
    <t>Кожевина Елизавета</t>
  </si>
  <si>
    <t>госпитализация в НПЦ Солнцево</t>
  </si>
  <si>
    <t>Моржов Дмитрий</t>
  </si>
  <si>
    <t>фильтры</t>
  </si>
  <si>
    <t>Шафикова Камила</t>
  </si>
  <si>
    <t>Ли Мария</t>
  </si>
  <si>
    <t>Мухаметов Даниэль</t>
  </si>
  <si>
    <t>Коляска Оттобокк Кимба</t>
  </si>
  <si>
    <t>Юлдошев Акрамжон</t>
  </si>
  <si>
    <t>Исропилов Давлатбек</t>
  </si>
  <si>
    <t>Махмудова Малика</t>
  </si>
  <si>
    <t>Мамаропиева Одина</t>
  </si>
  <si>
    <t>Журавлева Вероника</t>
  </si>
  <si>
    <t>Жидких Константин</t>
  </si>
  <si>
    <t>мат.помощь на велосипед</t>
  </si>
  <si>
    <t>Тишакова София</t>
  </si>
  <si>
    <t>отличница</t>
  </si>
  <si>
    <t>Бакунец Татьяна</t>
  </si>
  <si>
    <t>Эннс Авелина</t>
  </si>
  <si>
    <t>Сероштанова ЕЛена</t>
  </si>
  <si>
    <t>Малкин Иван</t>
  </si>
  <si>
    <t>Храпаев Эдуард</t>
  </si>
  <si>
    <t>Вороницына Наталья</t>
  </si>
  <si>
    <t>малоимущая</t>
  </si>
  <si>
    <t>Сергеевы</t>
  </si>
  <si>
    <t>Глебовы</t>
  </si>
  <si>
    <t>Шафиков Ярослав</t>
  </si>
  <si>
    <t>Абакумова Вероника</t>
  </si>
  <si>
    <t>Никифоров Вячеслав</t>
  </si>
  <si>
    <t>Кириллов Кирилл (от Алекиной)</t>
  </si>
  <si>
    <t>Рощупкин Александр</t>
  </si>
  <si>
    <t>коляска Рейсер Омбрелла</t>
  </si>
  <si>
    <t>вертикализатор Смарт См</t>
  </si>
  <si>
    <t>Кузнецова Варвара</t>
  </si>
  <si>
    <t>коляска Гиппо</t>
  </si>
  <si>
    <t>Кузмицкий Кирилл</t>
  </si>
  <si>
    <t>коляска рейсер</t>
  </si>
  <si>
    <t>Комиссаров Глеб</t>
  </si>
  <si>
    <t>Кочетков Никита</t>
  </si>
  <si>
    <t>Каленов Максим</t>
  </si>
  <si>
    <t>Иванченко Есения</t>
  </si>
  <si>
    <t>вертикализатор Vtea Care Rainbow</t>
  </si>
  <si>
    <t>вертикализатор Котенок Инвенто</t>
  </si>
  <si>
    <t>кресло Нук</t>
  </si>
  <si>
    <t>Далгатов Ислам</t>
  </si>
  <si>
    <t>Ямолов Даниил</t>
  </si>
  <si>
    <t>Таращенко Артем</t>
  </si>
  <si>
    <t>Шатов Тимур</t>
  </si>
  <si>
    <t>вертикализатор Далматинчик Инвенто</t>
  </si>
  <si>
    <t>Шептикина Софья</t>
  </si>
  <si>
    <t>препараты (Меронем)</t>
  </si>
  <si>
    <t>небулайзер</t>
  </si>
  <si>
    <t>Корехова Елизавета</t>
  </si>
  <si>
    <t>Цыкин Артем</t>
  </si>
  <si>
    <t>Спинальная амиотрофия</t>
  </si>
  <si>
    <t>коляска Skippy</t>
  </si>
  <si>
    <t>Садиков Савва</t>
  </si>
  <si>
    <t>препараты (Колистин)</t>
  </si>
  <si>
    <t>Широкова Матрёна</t>
  </si>
  <si>
    <t>препараты (Брамитоб)</t>
  </si>
  <si>
    <t>Сафарова Амина</t>
  </si>
  <si>
    <t>Лухнев Сергей</t>
  </si>
  <si>
    <t>Генетическое исследование</t>
  </si>
  <si>
    <t>препараты (Иновелон)</t>
  </si>
  <si>
    <t>Усольцев Егор</t>
  </si>
  <si>
    <t>Нетребо Каролина</t>
  </si>
  <si>
    <t>Юсупов Артем</t>
  </si>
  <si>
    <t>Соснин Егор</t>
  </si>
  <si>
    <t>Сафиуллин Рустам</t>
  </si>
  <si>
    <t>Карапетян Вероника</t>
  </si>
  <si>
    <t>Цуканов Павел</t>
  </si>
  <si>
    <t>Нешумов Артем</t>
  </si>
  <si>
    <t>Коробков Степан</t>
  </si>
  <si>
    <t>Чикова Ксения</t>
  </si>
  <si>
    <t>Романов Олег</t>
  </si>
  <si>
    <t>препараты (Вифенд)</t>
  </si>
  <si>
    <t>инъекции Spinraza, Бельгия</t>
  </si>
  <si>
    <t>Куванчалиева Радмила</t>
  </si>
  <si>
    <t>Анисимов Лев</t>
  </si>
  <si>
    <t>Толмачев Вениамин</t>
  </si>
  <si>
    <t>Казимиров Самуил</t>
  </si>
  <si>
    <t>Казимиров Павел</t>
  </si>
  <si>
    <t>Нижегородцевы</t>
  </si>
  <si>
    <t>Истомины</t>
  </si>
  <si>
    <t>Абдусаматов Айитбек</t>
  </si>
  <si>
    <t>операция в Бакулева</t>
  </si>
  <si>
    <t>Холов Эршод</t>
  </si>
  <si>
    <t>множественные ВПР</t>
  </si>
  <si>
    <t>Магомедов Абубакр</t>
  </si>
  <si>
    <t>препараты (Солирис)</t>
  </si>
  <si>
    <t>Сысоева Софья</t>
  </si>
  <si>
    <t>Костромитина Валерия</t>
  </si>
  <si>
    <t>Виннийчук Ксения</t>
  </si>
  <si>
    <t>Кузьмина Мария</t>
  </si>
  <si>
    <t>Селина Анастасия</t>
  </si>
  <si>
    <t>Боярищев Дмитрий</t>
  </si>
  <si>
    <t>Петренко Елизавета</t>
  </si>
  <si>
    <t>Тищенко Инна</t>
  </si>
  <si>
    <t>Вельчо Карина</t>
  </si>
  <si>
    <t>Резвяковы</t>
  </si>
  <si>
    <t>Зайнуллины</t>
  </si>
  <si>
    <t>Шивырягин Дмитрий</t>
  </si>
  <si>
    <t>поиск донора костного мозга</t>
  </si>
  <si>
    <t>Панова Алена</t>
  </si>
  <si>
    <t>электроподъемник</t>
  </si>
  <si>
    <t>Шаша Амир</t>
  </si>
  <si>
    <t>кетогенная диета</t>
  </si>
  <si>
    <t>Будаева Татьяна</t>
  </si>
  <si>
    <t>болезнь моя-моя</t>
  </si>
  <si>
    <t>обследование в Швейцарии</t>
  </si>
  <si>
    <t>мат.помощь (обследование)</t>
  </si>
  <si>
    <t>Гришин Владимир</t>
  </si>
  <si>
    <t>кардиомиопатия</t>
  </si>
  <si>
    <t>препараты (Nulojix 10 фл)</t>
  </si>
  <si>
    <t>Казанцев Кирилл</t>
  </si>
  <si>
    <t>Феклякин Кирилл</t>
  </si>
  <si>
    <t>Мишустина Дарья</t>
  </si>
  <si>
    <t>Колесов Матвей</t>
  </si>
  <si>
    <t>Ромашкина Алина</t>
  </si>
  <si>
    <t>Малеваная Яна</t>
  </si>
  <si>
    <t>Сильченко Максим</t>
  </si>
  <si>
    <t>Ильичева Мелани</t>
  </si>
  <si>
    <t>Багамаев Гамид</t>
  </si>
  <si>
    <t>Багамаев Загид</t>
  </si>
  <si>
    <t>Агеев Владислав</t>
  </si>
  <si>
    <t>Белоглазов Ислам</t>
  </si>
  <si>
    <t>Киреева Вероника</t>
  </si>
  <si>
    <t>Блинов Василий</t>
  </si>
  <si>
    <t>Овчинников Сергей</t>
  </si>
  <si>
    <t>Поваренных Денис</t>
  </si>
  <si>
    <t>Савко Елизавета</t>
  </si>
  <si>
    <t>Сташков Демид</t>
  </si>
  <si>
    <t>Елизарьев Макар</t>
  </si>
  <si>
    <t>Елизарьев Матвей</t>
  </si>
  <si>
    <t>Демидов Дима</t>
  </si>
  <si>
    <t>Яшный Кирилл</t>
  </si>
  <si>
    <t>Осипкина Полина</t>
  </si>
  <si>
    <t>Валеева Аделия</t>
  </si>
  <si>
    <t>Валеев Алмаз</t>
  </si>
  <si>
    <t>Сладков Иван</t>
  </si>
  <si>
    <t>Васильева Виктория</t>
  </si>
  <si>
    <t>Старцева Настя</t>
  </si>
  <si>
    <t>генетический анализ</t>
  </si>
  <si>
    <t>Тонкова Виолетта</t>
  </si>
  <si>
    <t>операция в Асклепиос</t>
  </si>
  <si>
    <t>диакомит, урбанил</t>
  </si>
  <si>
    <t>белковая недостаточность, синдром изолированного IV желудочка</t>
  </si>
  <si>
    <t>препарат Лемтрада</t>
  </si>
  <si>
    <t>препарат Солирис</t>
  </si>
  <si>
    <t>Реабилитация "Вместе весело шагать"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</si>
</sst>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1"/>
      <color rgb="FF000000"/>
      <name val="Calibri"/>
    </font>
    <font>
      <sz val="10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2" fillId="2" borderId="0" xfId="0" applyNumberFormat="1" applyFont="1" applyFill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2" fontId="0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2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right" wrapText="1"/>
    </xf>
    <xf numFmtId="2" fontId="2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2" fontId="2" fillId="4" borderId="0" xfId="0" applyNumberFormat="1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70" sqref="D970"/>
    </sheetView>
  </sheetViews>
  <sheetFormatPr defaultColWidth="14.42578125" defaultRowHeight="12.75" customHeight="1" x14ac:dyDescent="0.2"/>
  <cols>
    <col min="1" max="1" width="32.5703125" customWidth="1"/>
    <col min="2" max="2" width="13.5703125" customWidth="1"/>
    <col min="3" max="3" width="31.28515625" customWidth="1"/>
    <col min="4" max="4" width="32.85546875" customWidth="1"/>
    <col min="5" max="5" width="14.42578125" style="38"/>
  </cols>
  <sheetData>
    <row r="1" spans="1:21" ht="37.5" customHeight="1" x14ac:dyDescent="0.2">
      <c r="A1" s="7" t="s">
        <v>36</v>
      </c>
      <c r="B1" s="1" t="s">
        <v>37</v>
      </c>
      <c r="C1" s="1" t="s">
        <v>0</v>
      </c>
      <c r="D1" s="1" t="s">
        <v>38</v>
      </c>
      <c r="E1" s="30" t="s">
        <v>39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">
      <c r="A2" s="9" t="s">
        <v>40</v>
      </c>
      <c r="B2" s="2" t="s">
        <v>2</v>
      </c>
      <c r="C2" s="2" t="s">
        <v>41</v>
      </c>
      <c r="D2" s="2" t="s">
        <v>42</v>
      </c>
      <c r="E2" s="31">
        <v>206100</v>
      </c>
    </row>
    <row r="3" spans="1:21" x14ac:dyDescent="0.2">
      <c r="A3" s="9" t="s">
        <v>43</v>
      </c>
      <c r="B3" s="2" t="s">
        <v>2</v>
      </c>
      <c r="C3" s="2" t="s">
        <v>44</v>
      </c>
      <c r="D3" s="2" t="s">
        <v>45</v>
      </c>
      <c r="E3" s="31">
        <v>40000</v>
      </c>
    </row>
    <row r="4" spans="1:21" x14ac:dyDescent="0.2">
      <c r="A4" s="9" t="s">
        <v>46</v>
      </c>
      <c r="B4" s="2" t="s">
        <v>2</v>
      </c>
      <c r="C4" s="2" t="s">
        <v>44</v>
      </c>
      <c r="D4" s="2" t="s">
        <v>45</v>
      </c>
      <c r="E4" s="31">
        <v>40000</v>
      </c>
    </row>
    <row r="5" spans="1:21" x14ac:dyDescent="0.2">
      <c r="A5" s="9" t="s">
        <v>47</v>
      </c>
      <c r="B5" s="2" t="s">
        <v>2</v>
      </c>
      <c r="C5" s="2" t="s">
        <v>20</v>
      </c>
      <c r="D5" s="2" t="s">
        <v>21</v>
      </c>
      <c r="E5" s="31">
        <v>30000</v>
      </c>
    </row>
    <row r="6" spans="1:21" x14ac:dyDescent="0.2">
      <c r="A6" s="9" t="s">
        <v>48</v>
      </c>
      <c r="B6" s="2" t="s">
        <v>2</v>
      </c>
      <c r="C6" s="2" t="s">
        <v>20</v>
      </c>
      <c r="D6" s="2" t="s">
        <v>21</v>
      </c>
      <c r="E6" s="31">
        <v>30000</v>
      </c>
    </row>
    <row r="7" spans="1:21" x14ac:dyDescent="0.2">
      <c r="A7" s="9" t="s">
        <v>49</v>
      </c>
      <c r="B7" s="2" t="s">
        <v>2</v>
      </c>
      <c r="C7" s="2" t="s">
        <v>20</v>
      </c>
      <c r="D7" s="2" t="s">
        <v>21</v>
      </c>
      <c r="E7" s="31">
        <v>30000</v>
      </c>
    </row>
    <row r="8" spans="1:21" x14ac:dyDescent="0.2">
      <c r="A8" s="9" t="s">
        <v>23</v>
      </c>
      <c r="B8" s="2" t="s">
        <v>2</v>
      </c>
      <c r="C8" s="2" t="s">
        <v>20</v>
      </c>
      <c r="D8" s="2" t="s">
        <v>21</v>
      </c>
      <c r="E8" s="31">
        <v>30000</v>
      </c>
    </row>
    <row r="9" spans="1:21" x14ac:dyDescent="0.2">
      <c r="A9" s="9" t="s">
        <v>50</v>
      </c>
      <c r="B9" s="2" t="s">
        <v>52</v>
      </c>
      <c r="C9" s="2" t="s">
        <v>9</v>
      </c>
      <c r="D9" s="2" t="s">
        <v>53</v>
      </c>
      <c r="E9" s="31">
        <v>464796</v>
      </c>
    </row>
    <row r="10" spans="1:21" x14ac:dyDescent="0.2">
      <c r="A10" s="9" t="s">
        <v>54</v>
      </c>
      <c r="B10" s="2" t="s">
        <v>2</v>
      </c>
      <c r="C10" s="2" t="s">
        <v>4</v>
      </c>
      <c r="D10" s="2" t="s">
        <v>55</v>
      </c>
      <c r="E10" s="31">
        <v>86400</v>
      </c>
    </row>
    <row r="11" spans="1:21" x14ac:dyDescent="0.2">
      <c r="A11" s="9" t="s">
        <v>56</v>
      </c>
      <c r="B11" s="2" t="s">
        <v>2</v>
      </c>
      <c r="C11" s="2" t="s">
        <v>4</v>
      </c>
      <c r="D11" s="2" t="s">
        <v>6</v>
      </c>
      <c r="E11" s="31">
        <v>254000</v>
      </c>
    </row>
    <row r="12" spans="1:21" x14ac:dyDescent="0.2">
      <c r="A12" s="9" t="s">
        <v>57</v>
      </c>
      <c r="B12" s="2" t="s">
        <v>2</v>
      </c>
      <c r="C12" s="2" t="s">
        <v>4</v>
      </c>
      <c r="D12" s="2" t="s">
        <v>6</v>
      </c>
      <c r="E12" s="31">
        <v>254000</v>
      </c>
    </row>
    <row r="13" spans="1:21" x14ac:dyDescent="0.2">
      <c r="A13" s="10" t="s">
        <v>58</v>
      </c>
      <c r="B13" s="11" t="s">
        <v>2</v>
      </c>
      <c r="C13" s="11" t="s">
        <v>4</v>
      </c>
      <c r="D13" s="12" t="s">
        <v>59</v>
      </c>
      <c r="E13" s="32">
        <f>51390+1733</f>
        <v>53123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">
      <c r="A14" s="14" t="s">
        <v>61</v>
      </c>
      <c r="B14" s="11" t="s">
        <v>2</v>
      </c>
      <c r="C14" s="11" t="s">
        <v>4</v>
      </c>
      <c r="D14" s="15" t="s">
        <v>62</v>
      </c>
      <c r="E14" s="32">
        <f>54390+6120</f>
        <v>60510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">
      <c r="A15" s="14" t="s">
        <v>63</v>
      </c>
      <c r="B15" s="11" t="s">
        <v>2</v>
      </c>
      <c r="C15" s="11" t="s">
        <v>4</v>
      </c>
      <c r="D15" s="15" t="s">
        <v>64</v>
      </c>
      <c r="E15" s="32">
        <f>93725+2218</f>
        <v>95943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14" t="s">
        <v>65</v>
      </c>
      <c r="B16" s="11" t="s">
        <v>2</v>
      </c>
      <c r="C16" s="11" t="s">
        <v>4</v>
      </c>
      <c r="D16" s="15" t="s">
        <v>64</v>
      </c>
      <c r="E16" s="32">
        <f>93725+2248</f>
        <v>95973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2">
      <c r="A17" s="9" t="s">
        <v>67</v>
      </c>
      <c r="B17" s="2" t="s">
        <v>2</v>
      </c>
      <c r="C17" s="2" t="s">
        <v>4</v>
      </c>
      <c r="D17" s="2" t="s">
        <v>68</v>
      </c>
      <c r="E17" s="31">
        <v>226245</v>
      </c>
    </row>
    <row r="18" spans="1:21" x14ac:dyDescent="0.2">
      <c r="A18" s="9" t="s">
        <v>69</v>
      </c>
      <c r="B18" s="2" t="s">
        <v>2</v>
      </c>
      <c r="C18" s="2" t="s">
        <v>4</v>
      </c>
      <c r="D18" s="2" t="s">
        <v>70</v>
      </c>
      <c r="E18" s="31">
        <v>255306</v>
      </c>
    </row>
    <row r="19" spans="1:21" x14ac:dyDescent="0.2">
      <c r="A19" s="9" t="s">
        <v>71</v>
      </c>
      <c r="B19" s="2" t="s">
        <v>2</v>
      </c>
      <c r="C19" s="2" t="s">
        <v>8</v>
      </c>
      <c r="D19" s="2" t="s">
        <v>72</v>
      </c>
      <c r="E19" s="31">
        <v>42366</v>
      </c>
    </row>
    <row r="20" spans="1:21" x14ac:dyDescent="0.2">
      <c r="A20" s="16" t="s">
        <v>73</v>
      </c>
      <c r="B20" s="11" t="s">
        <v>2</v>
      </c>
      <c r="C20" s="11" t="s">
        <v>4</v>
      </c>
      <c r="D20" s="17" t="s">
        <v>74</v>
      </c>
      <c r="E20" s="32">
        <v>19970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16" t="s">
        <v>75</v>
      </c>
      <c r="B21" s="11" t="s">
        <v>2</v>
      </c>
      <c r="C21" s="11" t="s">
        <v>4</v>
      </c>
      <c r="D21" s="17" t="s">
        <v>74</v>
      </c>
      <c r="E21" s="32">
        <v>89990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9" t="s">
        <v>76</v>
      </c>
      <c r="B22" s="2" t="s">
        <v>2</v>
      </c>
      <c r="C22" s="2" t="s">
        <v>4</v>
      </c>
      <c r="D22" s="2" t="s">
        <v>68</v>
      </c>
      <c r="E22" s="31">
        <v>71496</v>
      </c>
    </row>
    <row r="23" spans="1:21" x14ac:dyDescent="0.2">
      <c r="A23" s="9" t="s">
        <v>77</v>
      </c>
      <c r="B23" s="2" t="s">
        <v>2</v>
      </c>
      <c r="C23" s="2" t="s">
        <v>4</v>
      </c>
      <c r="D23" s="2" t="s">
        <v>72</v>
      </c>
      <c r="E23" s="31">
        <v>15000</v>
      </c>
    </row>
    <row r="24" spans="1:21" x14ac:dyDescent="0.2">
      <c r="A24" s="9" t="s">
        <v>78</v>
      </c>
      <c r="B24" s="2" t="s">
        <v>10</v>
      </c>
      <c r="C24" s="2" t="s">
        <v>9</v>
      </c>
      <c r="D24" s="2" t="s">
        <v>79</v>
      </c>
      <c r="E24" s="31">
        <v>290200</v>
      </c>
    </row>
    <row r="25" spans="1:21" x14ac:dyDescent="0.2">
      <c r="A25" s="16" t="s">
        <v>80</v>
      </c>
      <c r="B25" s="11" t="s">
        <v>2</v>
      </c>
      <c r="C25" s="11" t="s">
        <v>4</v>
      </c>
      <c r="D25" s="15" t="s">
        <v>64</v>
      </c>
      <c r="E25" s="32">
        <f>93725+3438</f>
        <v>97163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9" t="s">
        <v>82</v>
      </c>
      <c r="B26" s="2" t="s">
        <v>2</v>
      </c>
      <c r="C26" s="2" t="s">
        <v>4</v>
      </c>
      <c r="D26" s="2" t="s">
        <v>83</v>
      </c>
      <c r="E26" s="31">
        <v>160500</v>
      </c>
    </row>
    <row r="27" spans="1:21" x14ac:dyDescent="0.2">
      <c r="A27" s="9" t="s">
        <v>84</v>
      </c>
      <c r="B27" s="2" t="s">
        <v>2</v>
      </c>
      <c r="C27" s="2" t="s">
        <v>4</v>
      </c>
      <c r="D27" s="2" t="s">
        <v>83</v>
      </c>
      <c r="E27" s="31">
        <v>124000</v>
      </c>
    </row>
    <row r="28" spans="1:21" x14ac:dyDescent="0.2">
      <c r="A28" s="9" t="s">
        <v>85</v>
      </c>
      <c r="B28" s="2" t="s">
        <v>2</v>
      </c>
      <c r="C28" s="2" t="s">
        <v>4</v>
      </c>
      <c r="D28" s="2" t="s">
        <v>83</v>
      </c>
      <c r="E28" s="31">
        <v>121000</v>
      </c>
    </row>
    <row r="29" spans="1:21" x14ac:dyDescent="0.2">
      <c r="A29" s="9" t="s">
        <v>86</v>
      </c>
      <c r="B29" s="2" t="s">
        <v>2</v>
      </c>
      <c r="C29" s="2" t="s">
        <v>4</v>
      </c>
      <c r="D29" s="2" t="s">
        <v>83</v>
      </c>
      <c r="E29" s="31">
        <v>131000</v>
      </c>
    </row>
    <row r="30" spans="1:21" x14ac:dyDescent="0.2">
      <c r="A30" s="9" t="s">
        <v>87</v>
      </c>
      <c r="B30" s="2" t="s">
        <v>2</v>
      </c>
      <c r="C30" s="2" t="s">
        <v>4</v>
      </c>
      <c r="D30" s="2" t="s">
        <v>83</v>
      </c>
      <c r="E30" s="31">
        <v>115000</v>
      </c>
    </row>
    <row r="31" spans="1:21" x14ac:dyDescent="0.2">
      <c r="A31" s="9" t="s">
        <v>88</v>
      </c>
      <c r="B31" s="2" t="s">
        <v>2</v>
      </c>
      <c r="C31" s="2" t="s">
        <v>4</v>
      </c>
      <c r="D31" s="2" t="s">
        <v>83</v>
      </c>
      <c r="E31" s="31">
        <v>167500</v>
      </c>
    </row>
    <row r="32" spans="1:21" x14ac:dyDescent="0.2">
      <c r="A32" s="9" t="s">
        <v>89</v>
      </c>
      <c r="B32" s="2" t="s">
        <v>2</v>
      </c>
      <c r="C32" s="2" t="s">
        <v>4</v>
      </c>
      <c r="D32" s="2" t="s">
        <v>83</v>
      </c>
      <c r="E32" s="31">
        <v>150000</v>
      </c>
    </row>
    <row r="33" spans="1:5" x14ac:dyDescent="0.2">
      <c r="A33" s="9" t="s">
        <v>90</v>
      </c>
      <c r="B33" s="2" t="s">
        <v>2</v>
      </c>
      <c r="C33" s="2" t="s">
        <v>4</v>
      </c>
      <c r="D33" s="2" t="s">
        <v>83</v>
      </c>
      <c r="E33" s="31">
        <v>127000</v>
      </c>
    </row>
    <row r="34" spans="1:5" x14ac:dyDescent="0.2">
      <c r="A34" s="9" t="s">
        <v>91</v>
      </c>
      <c r="B34" s="2" t="s">
        <v>2</v>
      </c>
      <c r="C34" s="2" t="s">
        <v>4</v>
      </c>
      <c r="D34" s="2" t="s">
        <v>83</v>
      </c>
      <c r="E34" s="31">
        <v>121600</v>
      </c>
    </row>
    <row r="35" spans="1:5" x14ac:dyDescent="0.2">
      <c r="A35" s="9" t="s">
        <v>92</v>
      </c>
      <c r="B35" s="2" t="s">
        <v>2</v>
      </c>
      <c r="C35" s="2" t="s">
        <v>4</v>
      </c>
      <c r="D35" s="2" t="s">
        <v>83</v>
      </c>
      <c r="E35" s="31">
        <v>171500</v>
      </c>
    </row>
    <row r="36" spans="1:5" x14ac:dyDescent="0.2">
      <c r="A36" s="9" t="s">
        <v>93</v>
      </c>
      <c r="B36" s="2" t="s">
        <v>2</v>
      </c>
      <c r="C36" s="2" t="s">
        <v>4</v>
      </c>
      <c r="D36" s="2" t="s">
        <v>83</v>
      </c>
      <c r="E36" s="31">
        <v>119000</v>
      </c>
    </row>
    <row r="37" spans="1:5" x14ac:dyDescent="0.2">
      <c r="A37" s="9" t="s">
        <v>94</v>
      </c>
      <c r="B37" s="2" t="s">
        <v>2</v>
      </c>
      <c r="C37" s="2" t="s">
        <v>4</v>
      </c>
      <c r="D37" s="2" t="s">
        <v>83</v>
      </c>
      <c r="E37" s="31">
        <v>125000</v>
      </c>
    </row>
    <row r="38" spans="1:5" x14ac:dyDescent="0.2">
      <c r="A38" s="9" t="s">
        <v>95</v>
      </c>
      <c r="B38" s="2" t="s">
        <v>2</v>
      </c>
      <c r="C38" s="2" t="s">
        <v>4</v>
      </c>
      <c r="D38" s="2" t="s">
        <v>83</v>
      </c>
      <c r="E38" s="31">
        <v>197700</v>
      </c>
    </row>
    <row r="39" spans="1:5" x14ac:dyDescent="0.2">
      <c r="A39" s="9" t="s">
        <v>96</v>
      </c>
      <c r="B39" s="2" t="s">
        <v>2</v>
      </c>
      <c r="C39" s="2" t="s">
        <v>4</v>
      </c>
      <c r="D39" s="2" t="s">
        <v>83</v>
      </c>
      <c r="E39" s="31">
        <v>141000</v>
      </c>
    </row>
    <row r="40" spans="1:5" ht="25.5" x14ac:dyDescent="0.2">
      <c r="A40" s="9" t="s">
        <v>97</v>
      </c>
      <c r="B40" s="2" t="s">
        <v>2</v>
      </c>
      <c r="C40" s="2" t="s">
        <v>4</v>
      </c>
      <c r="D40" s="2" t="s">
        <v>98</v>
      </c>
      <c r="E40" s="31">
        <v>41500</v>
      </c>
    </row>
    <row r="41" spans="1:5" x14ac:dyDescent="0.2">
      <c r="A41" s="9" t="s">
        <v>99</v>
      </c>
      <c r="B41" s="2" t="s">
        <v>2</v>
      </c>
      <c r="C41" s="2" t="s">
        <v>4</v>
      </c>
      <c r="D41" s="2" t="s">
        <v>83</v>
      </c>
      <c r="E41" s="31">
        <v>171500</v>
      </c>
    </row>
    <row r="42" spans="1:5" x14ac:dyDescent="0.2">
      <c r="A42" s="9" t="s">
        <v>100</v>
      </c>
      <c r="B42" s="2" t="s">
        <v>2</v>
      </c>
      <c r="C42" s="2" t="s">
        <v>4</v>
      </c>
      <c r="D42" s="2" t="s">
        <v>83</v>
      </c>
      <c r="E42" s="31">
        <v>143500</v>
      </c>
    </row>
    <row r="43" spans="1:5" ht="25.5" x14ac:dyDescent="0.2">
      <c r="A43" s="9" t="s">
        <v>101</v>
      </c>
      <c r="B43" s="2" t="s">
        <v>2</v>
      </c>
      <c r="C43" s="2" t="s">
        <v>102</v>
      </c>
      <c r="D43" s="2" t="s">
        <v>103</v>
      </c>
      <c r="E43" s="31">
        <f>72765+818595</f>
        <v>891360</v>
      </c>
    </row>
    <row r="44" spans="1:5" x14ac:dyDescent="0.2">
      <c r="A44" s="9" t="s">
        <v>104</v>
      </c>
      <c r="B44" s="2" t="s">
        <v>2</v>
      </c>
      <c r="C44" s="2" t="s">
        <v>3</v>
      </c>
      <c r="D44" s="2" t="s">
        <v>1223</v>
      </c>
      <c r="E44" s="31">
        <v>2770000</v>
      </c>
    </row>
    <row r="45" spans="1:5" x14ac:dyDescent="0.2">
      <c r="A45" s="9" t="s">
        <v>106</v>
      </c>
      <c r="B45" s="2" t="s">
        <v>2</v>
      </c>
      <c r="C45" s="2" t="s">
        <v>4</v>
      </c>
      <c r="D45" s="2" t="s">
        <v>68</v>
      </c>
      <c r="E45" s="31">
        <v>244389</v>
      </c>
    </row>
    <row r="46" spans="1:5" x14ac:dyDescent="0.2">
      <c r="A46" s="9" t="s">
        <v>104</v>
      </c>
      <c r="B46" s="2" t="s">
        <v>2</v>
      </c>
      <c r="C46" s="2" t="s">
        <v>3</v>
      </c>
      <c r="D46" s="2" t="s">
        <v>1224</v>
      </c>
      <c r="E46" s="31">
        <f>165000*2</f>
        <v>330000</v>
      </c>
    </row>
    <row r="47" spans="1:5" x14ac:dyDescent="0.2">
      <c r="A47" s="9" t="s">
        <v>108</v>
      </c>
      <c r="B47" s="2" t="s">
        <v>2</v>
      </c>
      <c r="C47" s="2" t="s">
        <v>3</v>
      </c>
      <c r="D47" s="2" t="s">
        <v>1224</v>
      </c>
      <c r="E47" s="31">
        <f>165000*4</f>
        <v>660000</v>
      </c>
    </row>
    <row r="48" spans="1:5" x14ac:dyDescent="0.2">
      <c r="A48" s="9" t="s">
        <v>109</v>
      </c>
      <c r="B48" s="2" t="s">
        <v>2</v>
      </c>
      <c r="C48" s="2" t="s">
        <v>110</v>
      </c>
      <c r="D48" s="2" t="s">
        <v>111</v>
      </c>
      <c r="E48" s="31">
        <v>500000</v>
      </c>
    </row>
    <row r="49" spans="1:5" x14ac:dyDescent="0.2">
      <c r="A49" s="9" t="s">
        <v>112</v>
      </c>
      <c r="B49" s="2" t="s">
        <v>2</v>
      </c>
      <c r="C49" s="2" t="s">
        <v>113</v>
      </c>
      <c r="D49" s="2" t="s">
        <v>114</v>
      </c>
      <c r="E49" s="31">
        <v>470000</v>
      </c>
    </row>
    <row r="50" spans="1:5" x14ac:dyDescent="0.2">
      <c r="A50" s="9" t="s">
        <v>115</v>
      </c>
      <c r="B50" s="2" t="s">
        <v>2</v>
      </c>
      <c r="C50" s="2" t="s">
        <v>4</v>
      </c>
      <c r="D50" s="2" t="s">
        <v>68</v>
      </c>
      <c r="E50" s="31">
        <v>34900</v>
      </c>
    </row>
    <row r="51" spans="1:5" x14ac:dyDescent="0.2">
      <c r="A51" s="19" t="s">
        <v>116</v>
      </c>
      <c r="B51" s="2" t="s">
        <v>2</v>
      </c>
      <c r="C51" s="6" t="s">
        <v>4</v>
      </c>
      <c r="D51" s="6" t="s">
        <v>70</v>
      </c>
      <c r="E51" s="33">
        <v>80000</v>
      </c>
    </row>
    <row r="52" spans="1:5" x14ac:dyDescent="0.2">
      <c r="A52" s="9" t="s">
        <v>117</v>
      </c>
      <c r="B52" s="2" t="s">
        <v>2</v>
      </c>
      <c r="C52" s="2" t="s">
        <v>9</v>
      </c>
      <c r="D52" s="2" t="s">
        <v>53</v>
      </c>
      <c r="E52" s="31">
        <v>476499</v>
      </c>
    </row>
    <row r="53" spans="1:5" x14ac:dyDescent="0.2">
      <c r="A53" s="9" t="s">
        <v>118</v>
      </c>
      <c r="B53" s="2" t="s">
        <v>2</v>
      </c>
      <c r="C53" s="2" t="s">
        <v>8</v>
      </c>
      <c r="D53" s="2" t="s">
        <v>119</v>
      </c>
      <c r="E53" s="31">
        <v>34000</v>
      </c>
    </row>
    <row r="54" spans="1:5" x14ac:dyDescent="0.2">
      <c r="A54" s="9" t="s">
        <v>120</v>
      </c>
      <c r="B54" s="2" t="s">
        <v>2</v>
      </c>
      <c r="C54" s="2" t="s">
        <v>4</v>
      </c>
      <c r="D54" s="2" t="s">
        <v>121</v>
      </c>
      <c r="E54" s="31">
        <v>472500</v>
      </c>
    </row>
    <row r="55" spans="1:5" x14ac:dyDescent="0.2">
      <c r="A55" s="9" t="s">
        <v>123</v>
      </c>
      <c r="B55" s="2" t="s">
        <v>2</v>
      </c>
      <c r="C55" s="2" t="s">
        <v>4</v>
      </c>
      <c r="D55" s="2" t="s">
        <v>124</v>
      </c>
      <c r="E55" s="31">
        <v>105480</v>
      </c>
    </row>
    <row r="56" spans="1:5" x14ac:dyDescent="0.2">
      <c r="A56" s="9" t="s">
        <v>125</v>
      </c>
      <c r="B56" s="2" t="s">
        <v>2</v>
      </c>
      <c r="C56" s="2" t="s">
        <v>4</v>
      </c>
      <c r="D56" s="2" t="s">
        <v>124</v>
      </c>
      <c r="E56" s="31">
        <v>74880</v>
      </c>
    </row>
    <row r="57" spans="1:5" x14ac:dyDescent="0.2">
      <c r="A57" s="9" t="s">
        <v>126</v>
      </c>
      <c r="B57" s="2" t="s">
        <v>2</v>
      </c>
      <c r="C57" s="2" t="s">
        <v>4</v>
      </c>
      <c r="D57" s="2" t="s">
        <v>124</v>
      </c>
      <c r="E57" s="31">
        <v>114030</v>
      </c>
    </row>
    <row r="58" spans="1:5" x14ac:dyDescent="0.2">
      <c r="A58" s="9" t="s">
        <v>127</v>
      </c>
      <c r="B58" s="2" t="s">
        <v>2</v>
      </c>
      <c r="C58" s="2" t="s">
        <v>8</v>
      </c>
      <c r="D58" s="2" t="s">
        <v>128</v>
      </c>
      <c r="E58" s="31">
        <v>448528</v>
      </c>
    </row>
    <row r="59" spans="1:5" x14ac:dyDescent="0.2">
      <c r="A59" s="9" t="s">
        <v>130</v>
      </c>
      <c r="B59" s="2" t="s">
        <v>2</v>
      </c>
      <c r="D59" s="2" t="s">
        <v>131</v>
      </c>
      <c r="E59" s="40">
        <f>9212*70</f>
        <v>644840</v>
      </c>
    </row>
    <row r="60" spans="1:5" x14ac:dyDescent="0.2">
      <c r="A60" s="9" t="s">
        <v>135</v>
      </c>
      <c r="B60" s="2" t="s">
        <v>2</v>
      </c>
      <c r="C60" s="2" t="s">
        <v>4</v>
      </c>
      <c r="D60" s="2" t="s">
        <v>136</v>
      </c>
      <c r="E60" s="31">
        <f>85000+2937</f>
        <v>87937</v>
      </c>
    </row>
    <row r="61" spans="1:5" x14ac:dyDescent="0.2">
      <c r="A61" s="9" t="s">
        <v>137</v>
      </c>
      <c r="B61" s="2" t="s">
        <v>2</v>
      </c>
      <c r="C61" s="2" t="s">
        <v>4</v>
      </c>
      <c r="D61" s="2" t="s">
        <v>138</v>
      </c>
      <c r="E61" s="31">
        <v>68700</v>
      </c>
    </row>
    <row r="62" spans="1:5" x14ac:dyDescent="0.2">
      <c r="A62" s="9" t="s">
        <v>140</v>
      </c>
      <c r="B62" s="2" t="s">
        <v>2</v>
      </c>
      <c r="C62" s="2" t="s">
        <v>4</v>
      </c>
      <c r="D62" s="2" t="s">
        <v>124</v>
      </c>
      <c r="E62" s="31">
        <v>89280</v>
      </c>
    </row>
    <row r="63" spans="1:5" x14ac:dyDescent="0.2">
      <c r="A63" s="9" t="s">
        <v>141</v>
      </c>
      <c r="B63" s="2" t="s">
        <v>10</v>
      </c>
      <c r="C63" s="2" t="s">
        <v>110</v>
      </c>
      <c r="D63" s="2" t="s">
        <v>142</v>
      </c>
      <c r="E63" s="31">
        <v>1000000</v>
      </c>
    </row>
    <row r="64" spans="1:5" x14ac:dyDescent="0.2">
      <c r="A64" s="9" t="s">
        <v>144</v>
      </c>
      <c r="B64" s="2" t="s">
        <v>10</v>
      </c>
      <c r="C64" s="2" t="s">
        <v>9</v>
      </c>
      <c r="D64" s="2" t="s">
        <v>145</v>
      </c>
      <c r="E64" s="31">
        <v>329000</v>
      </c>
    </row>
    <row r="65" spans="1:5" x14ac:dyDescent="0.2">
      <c r="A65" s="9" t="s">
        <v>146</v>
      </c>
      <c r="B65" s="2" t="s">
        <v>2</v>
      </c>
      <c r="C65" s="2" t="s">
        <v>4</v>
      </c>
      <c r="D65" s="2" t="s">
        <v>147</v>
      </c>
      <c r="E65" s="31">
        <v>105370</v>
      </c>
    </row>
    <row r="66" spans="1:5" x14ac:dyDescent="0.2">
      <c r="A66" s="9" t="s">
        <v>148</v>
      </c>
      <c r="B66" s="2" t="s">
        <v>2</v>
      </c>
      <c r="C66" s="2" t="s">
        <v>20</v>
      </c>
      <c r="D66" s="2" t="s">
        <v>21</v>
      </c>
      <c r="E66" s="31">
        <v>30000</v>
      </c>
    </row>
    <row r="67" spans="1:5" x14ac:dyDescent="0.2">
      <c r="A67" s="9" t="s">
        <v>149</v>
      </c>
      <c r="B67" s="2" t="s">
        <v>2</v>
      </c>
      <c r="C67" s="2" t="s">
        <v>20</v>
      </c>
      <c r="D67" s="2" t="s">
        <v>21</v>
      </c>
      <c r="E67" s="31">
        <v>30000</v>
      </c>
    </row>
    <row r="68" spans="1:5" x14ac:dyDescent="0.2">
      <c r="A68" s="9" t="s">
        <v>151</v>
      </c>
      <c r="B68" s="2" t="s">
        <v>2</v>
      </c>
      <c r="C68" s="2" t="s">
        <v>20</v>
      </c>
      <c r="D68" s="2" t="s">
        <v>21</v>
      </c>
      <c r="E68" s="31">
        <v>30000</v>
      </c>
    </row>
    <row r="69" spans="1:5" x14ac:dyDescent="0.2">
      <c r="A69" s="9" t="s">
        <v>152</v>
      </c>
      <c r="B69" s="2" t="s">
        <v>2</v>
      </c>
      <c r="C69" s="2" t="s">
        <v>20</v>
      </c>
      <c r="D69" s="2" t="s">
        <v>21</v>
      </c>
      <c r="E69" s="31">
        <v>30000</v>
      </c>
    </row>
    <row r="70" spans="1:5" x14ac:dyDescent="0.2">
      <c r="A70" s="9" t="s">
        <v>30</v>
      </c>
      <c r="B70" s="2" t="s">
        <v>2</v>
      </c>
      <c r="C70" s="2" t="s">
        <v>20</v>
      </c>
      <c r="D70" s="2" t="s">
        <v>21</v>
      </c>
      <c r="E70" s="31">
        <v>30000</v>
      </c>
    </row>
    <row r="71" spans="1:5" x14ac:dyDescent="0.2">
      <c r="A71" s="9" t="s">
        <v>29</v>
      </c>
      <c r="B71" s="2" t="s">
        <v>2</v>
      </c>
      <c r="C71" s="2" t="s">
        <v>20</v>
      </c>
      <c r="D71" s="2" t="s">
        <v>21</v>
      </c>
      <c r="E71" s="31">
        <v>30000</v>
      </c>
    </row>
    <row r="72" spans="1:5" x14ac:dyDescent="0.2">
      <c r="A72" s="9" t="s">
        <v>153</v>
      </c>
      <c r="B72" s="2" t="s">
        <v>2</v>
      </c>
      <c r="C72" s="2" t="s">
        <v>20</v>
      </c>
      <c r="D72" s="2" t="s">
        <v>21</v>
      </c>
      <c r="E72" s="31">
        <v>30000</v>
      </c>
    </row>
    <row r="73" spans="1:5" x14ac:dyDescent="0.2">
      <c r="A73" s="9" t="s">
        <v>154</v>
      </c>
      <c r="B73" s="2" t="s">
        <v>2</v>
      </c>
      <c r="C73" s="2" t="s">
        <v>20</v>
      </c>
      <c r="D73" s="2" t="s">
        <v>21</v>
      </c>
      <c r="E73" s="31">
        <v>30000</v>
      </c>
    </row>
    <row r="74" spans="1:5" x14ac:dyDescent="0.2">
      <c r="A74" s="9" t="s">
        <v>26</v>
      </c>
      <c r="B74" s="2" t="s">
        <v>2</v>
      </c>
      <c r="C74" s="2" t="s">
        <v>20</v>
      </c>
      <c r="D74" s="2" t="s">
        <v>21</v>
      </c>
      <c r="E74" s="31">
        <v>30000</v>
      </c>
    </row>
    <row r="75" spans="1:5" x14ac:dyDescent="0.2">
      <c r="A75" s="9" t="s">
        <v>155</v>
      </c>
      <c r="B75" s="2" t="s">
        <v>2</v>
      </c>
      <c r="C75" s="2" t="s">
        <v>156</v>
      </c>
      <c r="D75" s="2" t="s">
        <v>6</v>
      </c>
      <c r="E75" s="31">
        <v>490000</v>
      </c>
    </row>
    <row r="76" spans="1:5" x14ac:dyDescent="0.2">
      <c r="A76" s="9" t="s">
        <v>159</v>
      </c>
      <c r="B76" s="2" t="s">
        <v>2</v>
      </c>
      <c r="C76" s="2" t="s">
        <v>8</v>
      </c>
      <c r="D76" s="2" t="s">
        <v>128</v>
      </c>
      <c r="E76" s="31">
        <f>64.75*4808</f>
        <v>311318</v>
      </c>
    </row>
    <row r="77" spans="1:5" x14ac:dyDescent="0.2">
      <c r="A77" s="9" t="s">
        <v>162</v>
      </c>
      <c r="B77" s="2" t="s">
        <v>2</v>
      </c>
      <c r="C77" s="2" t="s">
        <v>163</v>
      </c>
      <c r="D77" s="2" t="s">
        <v>164</v>
      </c>
      <c r="E77" s="31">
        <f>6631*65.2</f>
        <v>432341.2</v>
      </c>
    </row>
    <row r="78" spans="1:5" x14ac:dyDescent="0.2">
      <c r="A78" s="9" t="s">
        <v>169</v>
      </c>
      <c r="B78" s="2" t="s">
        <v>2</v>
      </c>
      <c r="C78" s="2" t="s">
        <v>170</v>
      </c>
      <c r="D78" s="2" t="s">
        <v>171</v>
      </c>
      <c r="E78" s="31">
        <v>7682723</v>
      </c>
    </row>
    <row r="79" spans="1:5" x14ac:dyDescent="0.2">
      <c r="A79" s="9" t="s">
        <v>169</v>
      </c>
      <c r="B79" s="2" t="s">
        <v>2</v>
      </c>
      <c r="C79" s="2" t="s">
        <v>170</v>
      </c>
      <c r="D79" s="2" t="s">
        <v>171</v>
      </c>
      <c r="E79" s="31">
        <f>41500*62</f>
        <v>2573000</v>
      </c>
    </row>
    <row r="80" spans="1:5" x14ac:dyDescent="0.2">
      <c r="A80" s="9" t="s">
        <v>173</v>
      </c>
      <c r="B80" s="2" t="s">
        <v>2</v>
      </c>
      <c r="C80" s="2" t="s">
        <v>8</v>
      </c>
      <c r="D80" s="2" t="s">
        <v>72</v>
      </c>
      <c r="E80" s="31">
        <v>26916</v>
      </c>
    </row>
    <row r="81" spans="1:5" x14ac:dyDescent="0.2">
      <c r="A81" s="9" t="s">
        <v>174</v>
      </c>
      <c r="B81" s="2" t="s">
        <v>2</v>
      </c>
      <c r="C81" s="2" t="s">
        <v>110</v>
      </c>
      <c r="D81" s="2" t="s">
        <v>164</v>
      </c>
      <c r="E81" s="31">
        <v>165000</v>
      </c>
    </row>
    <row r="82" spans="1:5" x14ac:dyDescent="0.2">
      <c r="A82" s="9" t="s">
        <v>175</v>
      </c>
      <c r="B82" s="2" t="s">
        <v>2</v>
      </c>
      <c r="C82" s="2" t="s">
        <v>4</v>
      </c>
      <c r="D82" s="2" t="s">
        <v>51</v>
      </c>
      <c r="E82" s="31">
        <v>116640</v>
      </c>
    </row>
    <row r="83" spans="1:5" x14ac:dyDescent="0.2">
      <c r="A83" s="9" t="s">
        <v>108</v>
      </c>
      <c r="B83" s="2" t="s">
        <v>2</v>
      </c>
      <c r="C83" s="2" t="s">
        <v>3</v>
      </c>
      <c r="D83" s="2" t="s">
        <v>45</v>
      </c>
      <c r="E83" s="31">
        <v>75000</v>
      </c>
    </row>
    <row r="84" spans="1:5" x14ac:dyDescent="0.2">
      <c r="A84" s="9" t="s">
        <v>177</v>
      </c>
      <c r="B84" s="2" t="s">
        <v>2</v>
      </c>
      <c r="C84" s="2" t="s">
        <v>9</v>
      </c>
      <c r="D84" s="2" t="s">
        <v>178</v>
      </c>
      <c r="E84" s="31">
        <v>273644</v>
      </c>
    </row>
    <row r="85" spans="1:5" x14ac:dyDescent="0.2">
      <c r="A85" s="9" t="s">
        <v>180</v>
      </c>
      <c r="B85" s="2" t="s">
        <v>2</v>
      </c>
      <c r="C85" s="2" t="s">
        <v>9</v>
      </c>
      <c r="D85" s="2" t="s">
        <v>178</v>
      </c>
      <c r="E85" s="31">
        <v>230000</v>
      </c>
    </row>
    <row r="86" spans="1:5" ht="13.5" customHeight="1" x14ac:dyDescent="0.2">
      <c r="A86" s="9" t="s">
        <v>143</v>
      </c>
      <c r="B86" s="2" t="s">
        <v>2</v>
      </c>
      <c r="C86" s="2" t="s">
        <v>4</v>
      </c>
      <c r="D86" s="2" t="s">
        <v>45</v>
      </c>
      <c r="E86" s="31">
        <v>25000</v>
      </c>
    </row>
    <row r="87" spans="1:5" x14ac:dyDescent="0.2">
      <c r="A87" s="9" t="s">
        <v>181</v>
      </c>
      <c r="B87" s="2" t="s">
        <v>2</v>
      </c>
      <c r="C87" s="2" t="s">
        <v>9</v>
      </c>
      <c r="D87" s="2" t="s">
        <v>53</v>
      </c>
      <c r="E87" s="31">
        <v>128765</v>
      </c>
    </row>
    <row r="88" spans="1:5" x14ac:dyDescent="0.2">
      <c r="A88" s="9" t="s">
        <v>182</v>
      </c>
      <c r="B88" s="2" t="s">
        <v>2</v>
      </c>
      <c r="C88" s="2" t="s">
        <v>41</v>
      </c>
      <c r="D88" s="2" t="s">
        <v>72</v>
      </c>
      <c r="E88" s="31">
        <v>102954</v>
      </c>
    </row>
    <row r="89" spans="1:5" x14ac:dyDescent="0.2">
      <c r="A89" s="9" t="s">
        <v>183</v>
      </c>
      <c r="B89" s="2" t="s">
        <v>2</v>
      </c>
      <c r="C89" s="2" t="s">
        <v>8</v>
      </c>
      <c r="D89" s="2" t="s">
        <v>72</v>
      </c>
      <c r="E89" s="31">
        <v>72384</v>
      </c>
    </row>
    <row r="90" spans="1:5" x14ac:dyDescent="0.2">
      <c r="A90" s="9" t="s">
        <v>184</v>
      </c>
      <c r="B90" s="2" t="s">
        <v>2</v>
      </c>
      <c r="C90" s="2" t="s">
        <v>9</v>
      </c>
      <c r="D90" s="2" t="s">
        <v>53</v>
      </c>
      <c r="E90" s="31">
        <v>204195</v>
      </c>
    </row>
    <row r="91" spans="1:5" x14ac:dyDescent="0.2">
      <c r="A91" s="9" t="s">
        <v>185</v>
      </c>
      <c r="C91" s="2" t="s">
        <v>9</v>
      </c>
      <c r="D91" s="2" t="s">
        <v>53</v>
      </c>
      <c r="E91" s="31">
        <v>85000</v>
      </c>
    </row>
    <row r="92" spans="1:5" x14ac:dyDescent="0.2">
      <c r="A92" s="9" t="s">
        <v>186</v>
      </c>
      <c r="B92" s="2" t="s">
        <v>2</v>
      </c>
      <c r="D92" s="2" t="s">
        <v>6</v>
      </c>
      <c r="E92" s="31">
        <v>161000</v>
      </c>
    </row>
    <row r="93" spans="1:5" x14ac:dyDescent="0.2">
      <c r="A93" s="9" t="s">
        <v>187</v>
      </c>
      <c r="B93" s="2" t="s">
        <v>2</v>
      </c>
      <c r="C93" s="2" t="s">
        <v>3</v>
      </c>
      <c r="D93" s="2" t="s">
        <v>105</v>
      </c>
      <c r="E93" s="31">
        <f>21307*65</f>
        <v>1384955</v>
      </c>
    </row>
    <row r="94" spans="1:5" x14ac:dyDescent="0.2">
      <c r="A94" s="9" t="s">
        <v>191</v>
      </c>
      <c r="B94" s="2" t="s">
        <v>2</v>
      </c>
      <c r="C94" s="2" t="s">
        <v>3</v>
      </c>
      <c r="D94" s="2" t="s">
        <v>107</v>
      </c>
      <c r="E94" s="31">
        <v>1344000</v>
      </c>
    </row>
    <row r="95" spans="1:5" x14ac:dyDescent="0.2">
      <c r="A95" s="9" t="s">
        <v>193</v>
      </c>
      <c r="B95" s="2" t="s">
        <v>2</v>
      </c>
      <c r="C95" s="2" t="s">
        <v>4</v>
      </c>
      <c r="D95" s="2" t="s">
        <v>194</v>
      </c>
      <c r="E95" s="31">
        <v>120000</v>
      </c>
    </row>
    <row r="96" spans="1:5" x14ac:dyDescent="0.2">
      <c r="A96" s="9" t="s">
        <v>196</v>
      </c>
      <c r="B96" s="2" t="s">
        <v>2</v>
      </c>
      <c r="C96" s="2" t="s">
        <v>9</v>
      </c>
      <c r="D96" s="2" t="s">
        <v>145</v>
      </c>
      <c r="E96" s="31">
        <v>317000</v>
      </c>
    </row>
    <row r="97" spans="1:21" x14ac:dyDescent="0.2">
      <c r="A97" s="9" t="s">
        <v>198</v>
      </c>
      <c r="B97" s="2" t="s">
        <v>2</v>
      </c>
      <c r="C97" s="2" t="s">
        <v>199</v>
      </c>
      <c r="D97" s="2" t="s">
        <v>200</v>
      </c>
      <c r="E97" s="31">
        <v>55959</v>
      </c>
    </row>
    <row r="98" spans="1:21" x14ac:dyDescent="0.2">
      <c r="A98" s="9" t="s">
        <v>202</v>
      </c>
      <c r="B98" s="2" t="s">
        <v>2</v>
      </c>
      <c r="C98" s="2" t="s">
        <v>41</v>
      </c>
      <c r="D98" s="2" t="s">
        <v>72</v>
      </c>
      <c r="E98" s="31">
        <v>51984</v>
      </c>
    </row>
    <row r="99" spans="1:21" x14ac:dyDescent="0.2">
      <c r="A99" s="9" t="s">
        <v>203</v>
      </c>
      <c r="B99" s="2" t="s">
        <v>2</v>
      </c>
      <c r="C99" s="2" t="s">
        <v>9</v>
      </c>
      <c r="D99" s="2" t="s">
        <v>178</v>
      </c>
      <c r="E99" s="31">
        <v>273644</v>
      </c>
    </row>
    <row r="100" spans="1:21" x14ac:dyDescent="0.2">
      <c r="A100" s="9" t="s">
        <v>205</v>
      </c>
      <c r="B100" s="2" t="s">
        <v>2</v>
      </c>
      <c r="C100" s="2" t="s">
        <v>41</v>
      </c>
      <c r="D100" s="2" t="s">
        <v>42</v>
      </c>
      <c r="E100" s="31">
        <v>255000</v>
      </c>
    </row>
    <row r="101" spans="1:21" x14ac:dyDescent="0.2">
      <c r="A101" s="9" t="s">
        <v>207</v>
      </c>
      <c r="B101" s="9" t="s">
        <v>2</v>
      </c>
      <c r="C101" s="9" t="s">
        <v>3</v>
      </c>
      <c r="D101" s="9" t="s">
        <v>208</v>
      </c>
      <c r="E101" s="34">
        <v>234048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x14ac:dyDescent="0.2">
      <c r="A102" s="9" t="s">
        <v>108</v>
      </c>
      <c r="B102" s="2" t="s">
        <v>2</v>
      </c>
      <c r="C102" s="2" t="s">
        <v>3</v>
      </c>
      <c r="D102" s="2" t="s">
        <v>208</v>
      </c>
      <c r="E102" s="31">
        <f>8532*64</f>
        <v>546048</v>
      </c>
    </row>
    <row r="103" spans="1:21" x14ac:dyDescent="0.2">
      <c r="A103" s="9" t="s">
        <v>212</v>
      </c>
      <c r="B103" s="2" t="s">
        <v>2</v>
      </c>
      <c r="C103" s="2" t="s">
        <v>3</v>
      </c>
      <c r="D103" s="2" t="s">
        <v>208</v>
      </c>
      <c r="E103" s="31">
        <f>6095*64</f>
        <v>390080</v>
      </c>
    </row>
    <row r="104" spans="1:21" x14ac:dyDescent="0.2">
      <c r="A104" s="9" t="s">
        <v>213</v>
      </c>
      <c r="B104" s="2" t="s">
        <v>2</v>
      </c>
      <c r="C104" s="2" t="s">
        <v>214</v>
      </c>
      <c r="D104" s="2" t="s">
        <v>215</v>
      </c>
      <c r="E104" s="31">
        <v>259000</v>
      </c>
    </row>
    <row r="105" spans="1:21" x14ac:dyDescent="0.2">
      <c r="A105" s="23" t="s">
        <v>216</v>
      </c>
      <c r="B105" s="2" t="s">
        <v>2</v>
      </c>
      <c r="C105" s="2" t="s">
        <v>4</v>
      </c>
      <c r="D105" s="2" t="s">
        <v>74</v>
      </c>
      <c r="E105" s="35">
        <v>48830</v>
      </c>
    </row>
    <row r="106" spans="1:21" x14ac:dyDescent="0.2">
      <c r="A106" s="23" t="s">
        <v>217</v>
      </c>
      <c r="B106" s="2" t="s">
        <v>2</v>
      </c>
      <c r="C106" s="2" t="s">
        <v>4</v>
      </c>
      <c r="D106" s="2" t="s">
        <v>74</v>
      </c>
      <c r="E106" s="35">
        <v>48830</v>
      </c>
    </row>
    <row r="107" spans="1:21" x14ac:dyDescent="0.2">
      <c r="A107" s="23" t="s">
        <v>122</v>
      </c>
      <c r="B107" s="2" t="s">
        <v>2</v>
      </c>
      <c r="C107" s="2" t="s">
        <v>4</v>
      </c>
      <c r="D107" s="2" t="s">
        <v>74</v>
      </c>
      <c r="E107" s="35">
        <v>48830</v>
      </c>
    </row>
    <row r="108" spans="1:21" x14ac:dyDescent="0.2">
      <c r="A108" s="23" t="s">
        <v>218</v>
      </c>
      <c r="B108" s="2" t="s">
        <v>2</v>
      </c>
      <c r="C108" s="2" t="s">
        <v>4</v>
      </c>
      <c r="D108" s="2" t="s">
        <v>74</v>
      </c>
      <c r="E108" s="35">
        <v>48830</v>
      </c>
    </row>
    <row r="109" spans="1:21" x14ac:dyDescent="0.2">
      <c r="A109" s="23" t="s">
        <v>219</v>
      </c>
      <c r="B109" s="2" t="s">
        <v>2</v>
      </c>
      <c r="C109" s="2" t="s">
        <v>4</v>
      </c>
      <c r="D109" s="2" t="s">
        <v>74</v>
      </c>
      <c r="E109" s="35">
        <v>48830</v>
      </c>
    </row>
    <row r="110" spans="1:21" x14ac:dyDescent="0.2">
      <c r="A110" s="23" t="s">
        <v>220</v>
      </c>
      <c r="B110" s="2" t="s">
        <v>2</v>
      </c>
      <c r="C110" s="2" t="s">
        <v>4</v>
      </c>
      <c r="D110" s="2" t="s">
        <v>74</v>
      </c>
      <c r="E110" s="35">
        <v>48830</v>
      </c>
    </row>
    <row r="111" spans="1:21" x14ac:dyDescent="0.2">
      <c r="A111" s="23" t="s">
        <v>221</v>
      </c>
      <c r="B111" s="2" t="s">
        <v>2</v>
      </c>
      <c r="C111" s="2" t="s">
        <v>4</v>
      </c>
      <c r="D111" s="2" t="s">
        <v>74</v>
      </c>
      <c r="E111" s="35">
        <v>51680</v>
      </c>
    </row>
    <row r="112" spans="1:21" x14ac:dyDescent="0.2">
      <c r="A112" s="23" t="s">
        <v>222</v>
      </c>
      <c r="B112" s="2" t="s">
        <v>2</v>
      </c>
      <c r="C112" s="2" t="s">
        <v>4</v>
      </c>
      <c r="D112" s="2" t="s">
        <v>74</v>
      </c>
      <c r="E112" s="35">
        <v>51680</v>
      </c>
    </row>
    <row r="113" spans="1:5" x14ac:dyDescent="0.2">
      <c r="A113" s="23" t="s">
        <v>158</v>
      </c>
      <c r="B113" s="2" t="s">
        <v>2</v>
      </c>
      <c r="C113" s="2" t="s">
        <v>4</v>
      </c>
      <c r="D113" s="2" t="s">
        <v>74</v>
      </c>
      <c r="E113" s="35">
        <v>59060</v>
      </c>
    </row>
    <row r="114" spans="1:5" x14ac:dyDescent="0.2">
      <c r="A114" s="23" t="s">
        <v>223</v>
      </c>
      <c r="B114" s="2" t="s">
        <v>2</v>
      </c>
      <c r="C114" s="2" t="s">
        <v>4</v>
      </c>
      <c r="D114" s="2" t="s">
        <v>74</v>
      </c>
      <c r="E114" s="35">
        <v>59060</v>
      </c>
    </row>
    <row r="115" spans="1:5" x14ac:dyDescent="0.2">
      <c r="A115" s="9" t="s">
        <v>224</v>
      </c>
      <c r="B115" s="2" t="s">
        <v>2</v>
      </c>
      <c r="C115" s="2" t="s">
        <v>18</v>
      </c>
      <c r="D115" s="2" t="s">
        <v>6</v>
      </c>
      <c r="E115" s="31">
        <v>249400</v>
      </c>
    </row>
    <row r="116" spans="1:5" x14ac:dyDescent="0.2">
      <c r="A116" s="9" t="s">
        <v>225</v>
      </c>
      <c r="B116" s="2" t="s">
        <v>2</v>
      </c>
      <c r="C116" s="2" t="s">
        <v>226</v>
      </c>
      <c r="D116" s="2" t="s">
        <v>121</v>
      </c>
      <c r="E116" s="31">
        <v>324000</v>
      </c>
    </row>
    <row r="117" spans="1:5" ht="38.25" x14ac:dyDescent="0.2">
      <c r="A117" s="9" t="s">
        <v>227</v>
      </c>
      <c r="B117" s="2" t="s">
        <v>2</v>
      </c>
      <c r="C117" s="2" t="s">
        <v>1222</v>
      </c>
      <c r="D117" s="2" t="s">
        <v>228</v>
      </c>
      <c r="E117" s="31">
        <v>214600</v>
      </c>
    </row>
    <row r="118" spans="1:5" x14ac:dyDescent="0.2">
      <c r="A118" s="9" t="s">
        <v>229</v>
      </c>
      <c r="B118" s="2" t="s">
        <v>2</v>
      </c>
      <c r="C118" s="2" t="s">
        <v>4</v>
      </c>
      <c r="D118" s="2" t="s">
        <v>230</v>
      </c>
      <c r="E118" s="31">
        <v>122000</v>
      </c>
    </row>
    <row r="119" spans="1:5" x14ac:dyDescent="0.2">
      <c r="A119" s="9" t="s">
        <v>231</v>
      </c>
      <c r="B119" s="2" t="s">
        <v>2</v>
      </c>
      <c r="C119" s="2" t="s">
        <v>4</v>
      </c>
      <c r="D119" s="2" t="s">
        <v>230</v>
      </c>
      <c r="E119" s="31">
        <v>142200</v>
      </c>
    </row>
    <row r="120" spans="1:5" x14ac:dyDescent="0.2">
      <c r="A120" s="9" t="s">
        <v>232</v>
      </c>
      <c r="B120" s="2" t="s">
        <v>2</v>
      </c>
      <c r="C120" s="2" t="s">
        <v>4</v>
      </c>
      <c r="D120" s="2" t="s">
        <v>230</v>
      </c>
      <c r="E120" s="31">
        <v>122000</v>
      </c>
    </row>
    <row r="121" spans="1:5" x14ac:dyDescent="0.2">
      <c r="A121" s="9" t="s">
        <v>233</v>
      </c>
      <c r="B121" s="2" t="s">
        <v>2</v>
      </c>
      <c r="C121" s="2" t="s">
        <v>4</v>
      </c>
      <c r="D121" s="2" t="s">
        <v>234</v>
      </c>
      <c r="E121" s="31">
        <v>28200</v>
      </c>
    </row>
    <row r="122" spans="1:5" x14ac:dyDescent="0.2">
      <c r="A122" s="9" t="s">
        <v>236</v>
      </c>
      <c r="B122" s="2" t="s">
        <v>2</v>
      </c>
      <c r="C122" s="2" t="s">
        <v>4</v>
      </c>
      <c r="D122" s="2" t="s">
        <v>237</v>
      </c>
      <c r="E122" s="31">
        <v>176000</v>
      </c>
    </row>
    <row r="123" spans="1:5" x14ac:dyDescent="0.2">
      <c r="A123" s="9" t="s">
        <v>238</v>
      </c>
      <c r="B123" s="2" t="s">
        <v>2</v>
      </c>
      <c r="C123" s="2" t="s">
        <v>4</v>
      </c>
      <c r="D123" s="2" t="s">
        <v>237</v>
      </c>
      <c r="E123" s="31">
        <v>191900</v>
      </c>
    </row>
    <row r="124" spans="1:5" x14ac:dyDescent="0.2">
      <c r="A124" s="9" t="s">
        <v>239</v>
      </c>
      <c r="B124" s="2" t="s">
        <v>2</v>
      </c>
      <c r="C124" s="2" t="s">
        <v>4</v>
      </c>
      <c r="D124" s="2" t="s">
        <v>237</v>
      </c>
      <c r="E124" s="31">
        <v>191400</v>
      </c>
    </row>
    <row r="125" spans="1:5" x14ac:dyDescent="0.2">
      <c r="A125" s="9" t="s">
        <v>240</v>
      </c>
      <c r="B125" s="2" t="s">
        <v>2</v>
      </c>
      <c r="C125" s="2" t="s">
        <v>4</v>
      </c>
      <c r="D125" s="2" t="s">
        <v>237</v>
      </c>
      <c r="E125" s="31">
        <v>192000</v>
      </c>
    </row>
    <row r="126" spans="1:5" x14ac:dyDescent="0.2">
      <c r="A126" s="9" t="s">
        <v>241</v>
      </c>
      <c r="B126" s="2" t="s">
        <v>2</v>
      </c>
      <c r="C126" s="2" t="s">
        <v>4</v>
      </c>
      <c r="D126" s="2" t="s">
        <v>237</v>
      </c>
      <c r="E126" s="31">
        <v>188400</v>
      </c>
    </row>
    <row r="127" spans="1:5" x14ac:dyDescent="0.2">
      <c r="A127" s="9" t="s">
        <v>242</v>
      </c>
      <c r="B127" s="2" t="s">
        <v>2</v>
      </c>
      <c r="C127" s="2" t="s">
        <v>4</v>
      </c>
      <c r="D127" s="2" t="s">
        <v>237</v>
      </c>
      <c r="E127" s="31">
        <v>172800</v>
      </c>
    </row>
    <row r="128" spans="1:5" x14ac:dyDescent="0.2">
      <c r="A128" s="9" t="s">
        <v>243</v>
      </c>
      <c r="B128" s="2" t="s">
        <v>2</v>
      </c>
      <c r="C128" s="2" t="s">
        <v>4</v>
      </c>
      <c r="D128" s="2" t="s">
        <v>237</v>
      </c>
      <c r="E128" s="31">
        <v>174500</v>
      </c>
    </row>
    <row r="129" spans="1:5" x14ac:dyDescent="0.2">
      <c r="A129" s="14" t="s">
        <v>244</v>
      </c>
      <c r="B129" s="2" t="s">
        <v>2</v>
      </c>
      <c r="C129" s="2" t="s">
        <v>4</v>
      </c>
      <c r="D129" s="2" t="s">
        <v>245</v>
      </c>
      <c r="E129" s="31">
        <v>50000</v>
      </c>
    </row>
    <row r="130" spans="1:5" x14ac:dyDescent="0.2">
      <c r="A130" s="14" t="s">
        <v>246</v>
      </c>
      <c r="B130" s="2" t="s">
        <v>2</v>
      </c>
      <c r="C130" s="2" t="s">
        <v>4</v>
      </c>
      <c r="D130" s="2" t="s">
        <v>245</v>
      </c>
      <c r="E130" s="31">
        <v>50000</v>
      </c>
    </row>
    <row r="131" spans="1:5" x14ac:dyDescent="0.2">
      <c r="A131" s="14" t="s">
        <v>247</v>
      </c>
      <c r="B131" s="2" t="s">
        <v>2</v>
      </c>
      <c r="C131" s="2" t="s">
        <v>4</v>
      </c>
      <c r="D131" s="2" t="s">
        <v>245</v>
      </c>
      <c r="E131" s="31">
        <v>50000</v>
      </c>
    </row>
    <row r="132" spans="1:5" x14ac:dyDescent="0.2">
      <c r="A132" s="25" t="s">
        <v>248</v>
      </c>
      <c r="B132" s="2" t="s">
        <v>2</v>
      </c>
      <c r="C132" s="2" t="s">
        <v>4</v>
      </c>
      <c r="D132" s="2" t="s">
        <v>245</v>
      </c>
      <c r="E132" s="31">
        <v>50000</v>
      </c>
    </row>
    <row r="133" spans="1:5" x14ac:dyDescent="0.2">
      <c r="A133" s="25" t="s">
        <v>249</v>
      </c>
      <c r="B133" s="2" t="s">
        <v>2</v>
      </c>
      <c r="C133" s="2" t="s">
        <v>4</v>
      </c>
      <c r="D133" s="2" t="s">
        <v>245</v>
      </c>
      <c r="E133" s="31">
        <v>50000</v>
      </c>
    </row>
    <row r="134" spans="1:5" x14ac:dyDescent="0.2">
      <c r="A134" s="14" t="s">
        <v>250</v>
      </c>
      <c r="B134" s="2" t="s">
        <v>2</v>
      </c>
      <c r="C134" s="2" t="s">
        <v>4</v>
      </c>
      <c r="D134" s="2" t="s">
        <v>245</v>
      </c>
      <c r="E134" s="31">
        <v>50000</v>
      </c>
    </row>
    <row r="135" spans="1:5" x14ac:dyDescent="0.2">
      <c r="A135" s="26" t="s">
        <v>251</v>
      </c>
      <c r="B135" s="2" t="s">
        <v>2</v>
      </c>
      <c r="C135" s="2" t="s">
        <v>4</v>
      </c>
      <c r="D135" s="2" t="s">
        <v>245</v>
      </c>
      <c r="E135" s="31">
        <v>50000</v>
      </c>
    </row>
    <row r="136" spans="1:5" x14ac:dyDescent="0.2">
      <c r="A136" s="14" t="s">
        <v>254</v>
      </c>
      <c r="B136" s="2" t="s">
        <v>2</v>
      </c>
      <c r="C136" s="2" t="s">
        <v>4</v>
      </c>
      <c r="D136" s="2" t="s">
        <v>245</v>
      </c>
      <c r="E136" s="31">
        <v>50000</v>
      </c>
    </row>
    <row r="137" spans="1:5" x14ac:dyDescent="0.2">
      <c r="A137" s="16" t="s">
        <v>255</v>
      </c>
      <c r="B137" s="2" t="s">
        <v>2</v>
      </c>
      <c r="C137" s="2" t="s">
        <v>4</v>
      </c>
      <c r="D137" s="2" t="s">
        <v>245</v>
      </c>
      <c r="E137" s="31">
        <v>50000</v>
      </c>
    </row>
    <row r="138" spans="1:5" x14ac:dyDescent="0.2">
      <c r="A138" s="9" t="s">
        <v>256</v>
      </c>
      <c r="B138" s="2" t="s">
        <v>2</v>
      </c>
      <c r="C138" s="2" t="s">
        <v>9</v>
      </c>
      <c r="D138" s="2" t="s">
        <v>178</v>
      </c>
      <c r="E138" s="31">
        <v>273644</v>
      </c>
    </row>
    <row r="139" spans="1:5" x14ac:dyDescent="0.2">
      <c r="A139" s="9" t="s">
        <v>257</v>
      </c>
      <c r="B139" s="2" t="s">
        <v>2</v>
      </c>
      <c r="C139" s="2" t="s">
        <v>214</v>
      </c>
      <c r="D139" s="2" t="s">
        <v>6</v>
      </c>
      <c r="E139" s="31">
        <v>117800</v>
      </c>
    </row>
    <row r="140" spans="1:5" x14ac:dyDescent="0.2">
      <c r="A140" s="9" t="s">
        <v>258</v>
      </c>
      <c r="B140" s="2" t="s">
        <v>2</v>
      </c>
      <c r="C140" s="2" t="s">
        <v>214</v>
      </c>
      <c r="D140" s="2" t="s">
        <v>6</v>
      </c>
      <c r="E140" s="31">
        <v>117800</v>
      </c>
    </row>
    <row r="141" spans="1:5" x14ac:dyDescent="0.2">
      <c r="A141" s="9" t="s">
        <v>259</v>
      </c>
      <c r="B141" s="2" t="s">
        <v>2</v>
      </c>
      <c r="C141" s="2" t="s">
        <v>214</v>
      </c>
      <c r="D141" s="2" t="s">
        <v>6</v>
      </c>
      <c r="E141" s="31">
        <v>117800</v>
      </c>
    </row>
    <row r="142" spans="1:5" x14ac:dyDescent="0.2">
      <c r="A142" s="9" t="s">
        <v>260</v>
      </c>
      <c r="B142" s="2" t="s">
        <v>2</v>
      </c>
      <c r="C142" s="2" t="s">
        <v>18</v>
      </c>
      <c r="D142" s="2" t="s">
        <v>261</v>
      </c>
      <c r="E142" s="31">
        <v>71200</v>
      </c>
    </row>
    <row r="143" spans="1:5" x14ac:dyDescent="0.2">
      <c r="A143" s="9" t="s">
        <v>262</v>
      </c>
      <c r="B143" s="2" t="s">
        <v>2</v>
      </c>
      <c r="C143" s="2" t="s">
        <v>4</v>
      </c>
      <c r="D143" s="2" t="s">
        <v>263</v>
      </c>
      <c r="E143" s="31">
        <v>51680</v>
      </c>
    </row>
    <row r="144" spans="1:5" x14ac:dyDescent="0.2">
      <c r="A144" s="9" t="s">
        <v>264</v>
      </c>
      <c r="B144" s="2" t="s">
        <v>2</v>
      </c>
      <c r="C144" s="2" t="s">
        <v>9</v>
      </c>
      <c r="D144" s="2" t="s">
        <v>178</v>
      </c>
      <c r="E144" s="31">
        <v>273644</v>
      </c>
    </row>
    <row r="145" spans="1:21" x14ac:dyDescent="0.2">
      <c r="A145" s="9" t="s">
        <v>265</v>
      </c>
      <c r="B145" s="2" t="s">
        <v>2</v>
      </c>
      <c r="C145" s="2" t="s">
        <v>9</v>
      </c>
      <c r="D145" s="2" t="s">
        <v>178</v>
      </c>
      <c r="E145" s="31">
        <v>273644</v>
      </c>
    </row>
    <row r="146" spans="1:21" x14ac:dyDescent="0.2">
      <c r="A146" s="9" t="s">
        <v>266</v>
      </c>
      <c r="B146" s="2" t="s">
        <v>2</v>
      </c>
      <c r="C146" s="2" t="s">
        <v>4</v>
      </c>
      <c r="D146" s="2" t="s">
        <v>237</v>
      </c>
      <c r="E146" s="31">
        <v>184600</v>
      </c>
    </row>
    <row r="147" spans="1:21" x14ac:dyDescent="0.2">
      <c r="A147" s="9" t="s">
        <v>267</v>
      </c>
      <c r="B147" s="2" t="s">
        <v>2</v>
      </c>
      <c r="C147" s="2" t="s">
        <v>4</v>
      </c>
      <c r="D147" s="2" t="s">
        <v>237</v>
      </c>
      <c r="E147" s="31">
        <v>194800</v>
      </c>
    </row>
    <row r="148" spans="1:21" x14ac:dyDescent="0.2">
      <c r="A148" s="9" t="s">
        <v>268</v>
      </c>
      <c r="B148" s="2" t="s">
        <v>2</v>
      </c>
      <c r="C148" s="2" t="s">
        <v>4</v>
      </c>
      <c r="D148" s="2" t="s">
        <v>263</v>
      </c>
      <c r="E148" s="31">
        <v>37817</v>
      </c>
    </row>
    <row r="149" spans="1:21" x14ac:dyDescent="0.2">
      <c r="A149" s="9" t="s">
        <v>269</v>
      </c>
      <c r="B149" s="2" t="s">
        <v>2</v>
      </c>
      <c r="C149" s="2" t="s">
        <v>4</v>
      </c>
      <c r="D149" s="2" t="s">
        <v>263</v>
      </c>
      <c r="E149" s="31">
        <v>37817</v>
      </c>
    </row>
    <row r="150" spans="1:21" x14ac:dyDescent="0.2">
      <c r="A150" s="9" t="s">
        <v>271</v>
      </c>
      <c r="B150" s="2" t="s">
        <v>2</v>
      </c>
      <c r="C150" s="2" t="s">
        <v>4</v>
      </c>
      <c r="D150" s="2" t="s">
        <v>51</v>
      </c>
      <c r="E150" s="31">
        <v>86940</v>
      </c>
    </row>
    <row r="151" spans="1:21" x14ac:dyDescent="0.2">
      <c r="A151" s="9" t="s">
        <v>273</v>
      </c>
      <c r="B151" s="2" t="s">
        <v>2</v>
      </c>
      <c r="C151" s="2" t="s">
        <v>4</v>
      </c>
      <c r="D151" s="2" t="s">
        <v>237</v>
      </c>
      <c r="E151" s="31">
        <v>194900</v>
      </c>
    </row>
    <row r="152" spans="1:21" x14ac:dyDescent="0.2">
      <c r="A152" s="9" t="s">
        <v>274</v>
      </c>
      <c r="B152" s="2" t="s">
        <v>2</v>
      </c>
      <c r="C152" s="2" t="s">
        <v>4</v>
      </c>
      <c r="D152" s="2" t="s">
        <v>5</v>
      </c>
      <c r="E152" s="31">
        <v>152500</v>
      </c>
    </row>
    <row r="153" spans="1:21" x14ac:dyDescent="0.2">
      <c r="A153" s="9" t="s">
        <v>169</v>
      </c>
      <c r="B153" s="2" t="s">
        <v>2</v>
      </c>
      <c r="C153" s="2" t="s">
        <v>170</v>
      </c>
      <c r="D153" s="2" t="s">
        <v>171</v>
      </c>
      <c r="E153" s="31">
        <f>125699*62</f>
        <v>7793338</v>
      </c>
    </row>
    <row r="154" spans="1:21" x14ac:dyDescent="0.2">
      <c r="A154" s="23" t="s">
        <v>277</v>
      </c>
      <c r="B154" s="9" t="s">
        <v>2</v>
      </c>
      <c r="C154" s="9" t="s">
        <v>4</v>
      </c>
      <c r="D154" s="9" t="s">
        <v>253</v>
      </c>
      <c r="E154" s="35">
        <v>105700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x14ac:dyDescent="0.2">
      <c r="A155" s="23" t="s">
        <v>279</v>
      </c>
      <c r="B155" s="9" t="s">
        <v>2</v>
      </c>
      <c r="C155" s="9" t="s">
        <v>4</v>
      </c>
      <c r="D155" s="9" t="s">
        <v>253</v>
      </c>
      <c r="E155" s="35">
        <v>138000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 x14ac:dyDescent="0.2">
      <c r="A156" s="23" t="s">
        <v>280</v>
      </c>
      <c r="B156" s="9" t="s">
        <v>2</v>
      </c>
      <c r="C156" s="9" t="s">
        <v>4</v>
      </c>
      <c r="D156" s="9" t="s">
        <v>253</v>
      </c>
      <c r="E156" s="35">
        <v>74500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1:21" x14ac:dyDescent="0.2">
      <c r="A157" s="23" t="s">
        <v>282</v>
      </c>
      <c r="B157" s="9" t="s">
        <v>2</v>
      </c>
      <c r="C157" s="9" t="s">
        <v>4</v>
      </c>
      <c r="D157" s="9" t="s">
        <v>253</v>
      </c>
      <c r="E157" s="35">
        <v>106300</v>
      </c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1" x14ac:dyDescent="0.2">
      <c r="A158" s="23" t="s">
        <v>283</v>
      </c>
      <c r="B158" s="9" t="s">
        <v>2</v>
      </c>
      <c r="C158" s="9" t="s">
        <v>4</v>
      </c>
      <c r="D158" s="9" t="s">
        <v>253</v>
      </c>
      <c r="E158" s="35">
        <v>112500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1" x14ac:dyDescent="0.2">
      <c r="A159" s="23" t="s">
        <v>284</v>
      </c>
      <c r="B159" s="9" t="s">
        <v>2</v>
      </c>
      <c r="C159" s="9" t="s">
        <v>4</v>
      </c>
      <c r="D159" s="9" t="s">
        <v>253</v>
      </c>
      <c r="E159" s="35">
        <v>107100</v>
      </c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1" x14ac:dyDescent="0.2">
      <c r="A160" s="23" t="s">
        <v>285</v>
      </c>
      <c r="B160" s="9" t="s">
        <v>2</v>
      </c>
      <c r="C160" s="9" t="s">
        <v>4</v>
      </c>
      <c r="D160" s="9" t="s">
        <v>253</v>
      </c>
      <c r="E160" s="35">
        <v>104100</v>
      </c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x14ac:dyDescent="0.2">
      <c r="A161" s="23" t="s">
        <v>286</v>
      </c>
      <c r="B161" s="9" t="s">
        <v>2</v>
      </c>
      <c r="C161" s="9" t="s">
        <v>4</v>
      </c>
      <c r="D161" s="9" t="s">
        <v>253</v>
      </c>
      <c r="E161" s="35">
        <v>103100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x14ac:dyDescent="0.2">
      <c r="A162" s="23" t="s">
        <v>287</v>
      </c>
      <c r="B162" s="9" t="s">
        <v>2</v>
      </c>
      <c r="C162" s="9" t="s">
        <v>4</v>
      </c>
      <c r="D162" s="9" t="s">
        <v>253</v>
      </c>
      <c r="E162" s="35">
        <v>109000</v>
      </c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x14ac:dyDescent="0.2">
      <c r="A163" s="23" t="s">
        <v>288</v>
      </c>
      <c r="B163" s="9" t="s">
        <v>2</v>
      </c>
      <c r="C163" s="9" t="s">
        <v>4</v>
      </c>
      <c r="D163" s="9" t="s">
        <v>253</v>
      </c>
      <c r="E163" s="35">
        <v>81100</v>
      </c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x14ac:dyDescent="0.2">
      <c r="A164" s="23" t="s">
        <v>289</v>
      </c>
      <c r="B164" s="9" t="s">
        <v>2</v>
      </c>
      <c r="C164" s="9" t="s">
        <v>4</v>
      </c>
      <c r="D164" s="9" t="s">
        <v>253</v>
      </c>
      <c r="E164" s="35">
        <v>103000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x14ac:dyDescent="0.2">
      <c r="A165" s="23" t="s">
        <v>291</v>
      </c>
      <c r="B165" s="9" t="s">
        <v>2</v>
      </c>
      <c r="C165" s="9" t="s">
        <v>4</v>
      </c>
      <c r="D165" s="9" t="s">
        <v>253</v>
      </c>
      <c r="E165" s="35">
        <v>59500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x14ac:dyDescent="0.2">
      <c r="A166" s="23" t="s">
        <v>293</v>
      </c>
      <c r="B166" s="9" t="s">
        <v>2</v>
      </c>
      <c r="C166" s="9" t="s">
        <v>4</v>
      </c>
      <c r="D166" s="9" t="s">
        <v>253</v>
      </c>
      <c r="E166" s="35">
        <v>104000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x14ac:dyDescent="0.2">
      <c r="A167" s="23" t="s">
        <v>294</v>
      </c>
      <c r="B167" s="9" t="s">
        <v>2</v>
      </c>
      <c r="C167" s="9" t="s">
        <v>4</v>
      </c>
      <c r="D167" s="9" t="s">
        <v>253</v>
      </c>
      <c r="E167" s="35">
        <v>125700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x14ac:dyDescent="0.2">
      <c r="A168" s="23" t="s">
        <v>296</v>
      </c>
      <c r="B168" s="9" t="s">
        <v>2</v>
      </c>
      <c r="C168" s="9" t="s">
        <v>4</v>
      </c>
      <c r="D168" s="9" t="s">
        <v>253</v>
      </c>
      <c r="E168" s="35">
        <v>121500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x14ac:dyDescent="0.2">
      <c r="A169" s="23" t="s">
        <v>297</v>
      </c>
      <c r="B169" s="9" t="s">
        <v>2</v>
      </c>
      <c r="C169" s="9" t="s">
        <v>4</v>
      </c>
      <c r="D169" s="9" t="s">
        <v>253</v>
      </c>
      <c r="E169" s="35">
        <v>83600</v>
      </c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x14ac:dyDescent="0.2">
      <c r="A170" s="23" t="s">
        <v>298</v>
      </c>
      <c r="B170" s="9" t="s">
        <v>2</v>
      </c>
      <c r="C170" s="9" t="s">
        <v>4</v>
      </c>
      <c r="D170" s="9" t="s">
        <v>253</v>
      </c>
      <c r="E170" s="35">
        <v>109200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x14ac:dyDescent="0.2">
      <c r="A171" s="23" t="s">
        <v>299</v>
      </c>
      <c r="B171" s="9" t="s">
        <v>2</v>
      </c>
      <c r="C171" s="9" t="s">
        <v>4</v>
      </c>
      <c r="D171" s="9" t="s">
        <v>253</v>
      </c>
      <c r="E171" s="35">
        <v>133200</v>
      </c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x14ac:dyDescent="0.2">
      <c r="A172" s="23" t="s">
        <v>301</v>
      </c>
      <c r="B172" s="9" t="s">
        <v>2</v>
      </c>
      <c r="C172" s="9" t="s">
        <v>4</v>
      </c>
      <c r="D172" s="9" t="s">
        <v>253</v>
      </c>
      <c r="E172" s="35">
        <v>90000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x14ac:dyDescent="0.2">
      <c r="A173" s="23" t="s">
        <v>303</v>
      </c>
      <c r="B173" s="9" t="s">
        <v>2</v>
      </c>
      <c r="C173" s="9" t="s">
        <v>4</v>
      </c>
      <c r="D173" s="9" t="s">
        <v>253</v>
      </c>
      <c r="E173" s="35">
        <v>109000</v>
      </c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x14ac:dyDescent="0.2">
      <c r="A174" s="23" t="s">
        <v>304</v>
      </c>
      <c r="B174" s="9" t="s">
        <v>2</v>
      </c>
      <c r="C174" s="9" t="s">
        <v>4</v>
      </c>
      <c r="D174" s="9" t="s">
        <v>253</v>
      </c>
      <c r="E174" s="35">
        <v>70000</v>
      </c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x14ac:dyDescent="0.2">
      <c r="A175" s="23" t="s">
        <v>305</v>
      </c>
      <c r="B175" s="9" t="s">
        <v>2</v>
      </c>
      <c r="C175" s="9" t="s">
        <v>4</v>
      </c>
      <c r="D175" s="9" t="s">
        <v>253</v>
      </c>
      <c r="E175" s="35">
        <v>107500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x14ac:dyDescent="0.2">
      <c r="A176" s="23" t="s">
        <v>306</v>
      </c>
      <c r="B176" s="9" t="s">
        <v>2</v>
      </c>
      <c r="C176" s="9" t="s">
        <v>4</v>
      </c>
      <c r="D176" s="9" t="s">
        <v>253</v>
      </c>
      <c r="E176" s="35">
        <v>110550</v>
      </c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x14ac:dyDescent="0.2">
      <c r="A177" s="23" t="s">
        <v>307</v>
      </c>
      <c r="B177" s="9" t="s">
        <v>2</v>
      </c>
      <c r="C177" s="9" t="s">
        <v>4</v>
      </c>
      <c r="D177" s="9" t="s">
        <v>253</v>
      </c>
      <c r="E177" s="35">
        <v>108000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x14ac:dyDescent="0.2">
      <c r="A178" s="23" t="s">
        <v>309</v>
      </c>
      <c r="B178" s="9" t="s">
        <v>2</v>
      </c>
      <c r="C178" s="9" t="s">
        <v>4</v>
      </c>
      <c r="D178" s="9" t="s">
        <v>253</v>
      </c>
      <c r="E178" s="35">
        <v>87600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x14ac:dyDescent="0.2">
      <c r="A179" s="23" t="s">
        <v>312</v>
      </c>
      <c r="B179" s="9" t="s">
        <v>2</v>
      </c>
      <c r="C179" s="9" t="s">
        <v>4</v>
      </c>
      <c r="D179" s="9" t="s">
        <v>253</v>
      </c>
      <c r="E179" s="35">
        <v>103500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x14ac:dyDescent="0.2">
      <c r="A180" s="23" t="s">
        <v>313</v>
      </c>
      <c r="B180" s="9" t="s">
        <v>2</v>
      </c>
      <c r="C180" s="9" t="s">
        <v>4</v>
      </c>
      <c r="D180" s="9" t="s">
        <v>253</v>
      </c>
      <c r="E180" s="35">
        <v>120800</v>
      </c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x14ac:dyDescent="0.2">
      <c r="A181" s="23" t="s">
        <v>314</v>
      </c>
      <c r="B181" s="9" t="s">
        <v>2</v>
      </c>
      <c r="C181" s="9" t="s">
        <v>4</v>
      </c>
      <c r="D181" s="9" t="s">
        <v>253</v>
      </c>
      <c r="E181" s="35">
        <v>93200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x14ac:dyDescent="0.2">
      <c r="A182" s="23" t="s">
        <v>315</v>
      </c>
      <c r="B182" s="9" t="s">
        <v>2</v>
      </c>
      <c r="C182" s="9" t="s">
        <v>4</v>
      </c>
      <c r="D182" s="9" t="s">
        <v>253</v>
      </c>
      <c r="E182" s="35">
        <v>108000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x14ac:dyDescent="0.2">
      <c r="A183" s="23" t="s">
        <v>316</v>
      </c>
      <c r="B183" s="9" t="s">
        <v>2</v>
      </c>
      <c r="C183" s="9" t="s">
        <v>4</v>
      </c>
      <c r="D183" s="9" t="s">
        <v>253</v>
      </c>
      <c r="E183" s="35">
        <v>107700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x14ac:dyDescent="0.2">
      <c r="A184" s="23" t="s">
        <v>317</v>
      </c>
      <c r="B184" s="9" t="s">
        <v>2</v>
      </c>
      <c r="C184" s="9" t="s">
        <v>4</v>
      </c>
      <c r="D184" s="9" t="s">
        <v>253</v>
      </c>
      <c r="E184" s="35">
        <v>104600</v>
      </c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x14ac:dyDescent="0.2">
      <c r="A185" s="23" t="s">
        <v>318</v>
      </c>
      <c r="B185" s="9" t="s">
        <v>2</v>
      </c>
      <c r="C185" s="9" t="s">
        <v>4</v>
      </c>
      <c r="D185" s="9" t="s">
        <v>253</v>
      </c>
      <c r="E185" s="35">
        <v>107100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 x14ac:dyDescent="0.2">
      <c r="A186" s="23" t="s">
        <v>319</v>
      </c>
      <c r="B186" s="9" t="s">
        <v>2</v>
      </c>
      <c r="C186" s="9" t="s">
        <v>4</v>
      </c>
      <c r="D186" s="9" t="s">
        <v>253</v>
      </c>
      <c r="E186" s="35">
        <v>115000</v>
      </c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x14ac:dyDescent="0.2">
      <c r="A187" s="23" t="s">
        <v>321</v>
      </c>
      <c r="B187" s="9" t="s">
        <v>2</v>
      </c>
      <c r="C187" s="9" t="s">
        <v>4</v>
      </c>
      <c r="D187" s="9" t="s">
        <v>253</v>
      </c>
      <c r="E187" s="35">
        <v>97000</v>
      </c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x14ac:dyDescent="0.2">
      <c r="A188" s="23" t="s">
        <v>322</v>
      </c>
      <c r="B188" s="9" t="s">
        <v>2</v>
      </c>
      <c r="C188" s="9" t="s">
        <v>4</v>
      </c>
      <c r="D188" s="9" t="s">
        <v>253</v>
      </c>
      <c r="E188" s="35">
        <v>75800</v>
      </c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1" x14ac:dyDescent="0.2">
      <c r="A189" s="23" t="s">
        <v>323</v>
      </c>
      <c r="B189" s="9" t="s">
        <v>2</v>
      </c>
      <c r="C189" s="9" t="s">
        <v>4</v>
      </c>
      <c r="D189" s="9" t="s">
        <v>253</v>
      </c>
      <c r="E189" s="35">
        <v>102750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x14ac:dyDescent="0.2">
      <c r="A190" s="23" t="s">
        <v>324</v>
      </c>
      <c r="B190" s="9" t="s">
        <v>2</v>
      </c>
      <c r="C190" s="9" t="s">
        <v>4</v>
      </c>
      <c r="D190" s="9" t="s">
        <v>253</v>
      </c>
      <c r="E190" s="35">
        <v>96700</v>
      </c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</row>
    <row r="191" spans="1:21" x14ac:dyDescent="0.2">
      <c r="A191" s="23" t="s">
        <v>326</v>
      </c>
      <c r="B191" s="9" t="s">
        <v>2</v>
      </c>
      <c r="C191" s="9" t="s">
        <v>4</v>
      </c>
      <c r="D191" s="9" t="s">
        <v>253</v>
      </c>
      <c r="E191" s="35">
        <v>80300</v>
      </c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1" x14ac:dyDescent="0.2">
      <c r="A192" s="23" t="s">
        <v>327</v>
      </c>
      <c r="B192" s="9" t="s">
        <v>2</v>
      </c>
      <c r="C192" s="9" t="s">
        <v>4</v>
      </c>
      <c r="D192" s="9" t="s">
        <v>253</v>
      </c>
      <c r="E192" s="35">
        <v>86200</v>
      </c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1" x14ac:dyDescent="0.2">
      <c r="A193" s="23" t="s">
        <v>328</v>
      </c>
      <c r="B193" s="9" t="s">
        <v>2</v>
      </c>
      <c r="C193" s="9" t="s">
        <v>4</v>
      </c>
      <c r="D193" s="9" t="s">
        <v>253</v>
      </c>
      <c r="E193" s="35">
        <v>111100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spans="1:21" x14ac:dyDescent="0.2">
      <c r="A194" s="23" t="s">
        <v>329</v>
      </c>
      <c r="B194" s="9" t="s">
        <v>2</v>
      </c>
      <c r="C194" s="9" t="s">
        <v>4</v>
      </c>
      <c r="D194" s="9" t="s">
        <v>253</v>
      </c>
      <c r="E194" s="35">
        <v>75700</v>
      </c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x14ac:dyDescent="0.2">
      <c r="A195" s="23" t="s">
        <v>330</v>
      </c>
      <c r="B195" s="9" t="s">
        <v>2</v>
      </c>
      <c r="C195" s="9" t="s">
        <v>4</v>
      </c>
      <c r="D195" s="9" t="s">
        <v>253</v>
      </c>
      <c r="E195" s="35">
        <v>99000</v>
      </c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x14ac:dyDescent="0.2">
      <c r="A196" s="23" t="s">
        <v>331</v>
      </c>
      <c r="B196" s="9" t="s">
        <v>2</v>
      </c>
      <c r="C196" s="9" t="s">
        <v>4</v>
      </c>
      <c r="D196" s="9" t="s">
        <v>253</v>
      </c>
      <c r="E196" s="35">
        <v>77600</v>
      </c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x14ac:dyDescent="0.2">
      <c r="A197" s="23" t="s">
        <v>332</v>
      </c>
      <c r="B197" s="9" t="s">
        <v>2</v>
      </c>
      <c r="C197" s="9" t="s">
        <v>4</v>
      </c>
      <c r="D197" s="9" t="s">
        <v>253</v>
      </c>
      <c r="E197" s="35">
        <v>66000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x14ac:dyDescent="0.2">
      <c r="A198" s="23" t="s">
        <v>333</v>
      </c>
      <c r="B198" s="9" t="s">
        <v>2</v>
      </c>
      <c r="C198" s="9" t="s">
        <v>4</v>
      </c>
      <c r="D198" s="9" t="s">
        <v>253</v>
      </c>
      <c r="E198" s="35">
        <v>104800</v>
      </c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x14ac:dyDescent="0.2">
      <c r="A199" s="23" t="s">
        <v>334</v>
      </c>
      <c r="B199" s="9" t="s">
        <v>2</v>
      </c>
      <c r="C199" s="9" t="s">
        <v>4</v>
      </c>
      <c r="D199" s="9" t="s">
        <v>253</v>
      </c>
      <c r="E199" s="35">
        <v>96900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x14ac:dyDescent="0.2">
      <c r="A200" s="23" t="s">
        <v>336</v>
      </c>
      <c r="B200" s="9" t="s">
        <v>2</v>
      </c>
      <c r="C200" s="9" t="s">
        <v>4</v>
      </c>
      <c r="D200" s="9" t="s">
        <v>253</v>
      </c>
      <c r="E200" s="35">
        <v>140200</v>
      </c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x14ac:dyDescent="0.2">
      <c r="A201" s="23" t="s">
        <v>337</v>
      </c>
      <c r="B201" s="9" t="s">
        <v>2</v>
      </c>
      <c r="C201" s="9" t="s">
        <v>4</v>
      </c>
      <c r="D201" s="9" t="s">
        <v>253</v>
      </c>
      <c r="E201" s="35">
        <v>97000</v>
      </c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x14ac:dyDescent="0.2">
      <c r="A202" s="23" t="s">
        <v>338</v>
      </c>
      <c r="B202" s="9" t="s">
        <v>2</v>
      </c>
      <c r="C202" s="9" t="s">
        <v>4</v>
      </c>
      <c r="D202" s="9" t="s">
        <v>253</v>
      </c>
      <c r="E202" s="35">
        <v>78900</v>
      </c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x14ac:dyDescent="0.2">
      <c r="A203" s="23" t="s">
        <v>339</v>
      </c>
      <c r="B203" s="9" t="s">
        <v>2</v>
      </c>
      <c r="C203" s="9" t="s">
        <v>4</v>
      </c>
      <c r="D203" s="9" t="s">
        <v>253</v>
      </c>
      <c r="E203" s="35">
        <v>94200</v>
      </c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x14ac:dyDescent="0.2">
      <c r="A204" s="9" t="s">
        <v>340</v>
      </c>
      <c r="B204" s="9" t="s">
        <v>2</v>
      </c>
      <c r="C204" s="9" t="s">
        <v>8</v>
      </c>
      <c r="D204" s="9" t="s">
        <v>341</v>
      </c>
      <c r="E204" s="34">
        <v>24000</v>
      </c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ht="15" x14ac:dyDescent="0.25">
      <c r="A205" s="23" t="s">
        <v>343</v>
      </c>
      <c r="B205" s="2" t="s">
        <v>2</v>
      </c>
      <c r="C205" s="9" t="s">
        <v>4</v>
      </c>
      <c r="D205" s="2" t="s">
        <v>6</v>
      </c>
      <c r="E205" s="36">
        <v>264000</v>
      </c>
    </row>
    <row r="206" spans="1:21" ht="15" x14ac:dyDescent="0.25">
      <c r="A206" s="23" t="s">
        <v>344</v>
      </c>
      <c r="B206" s="2" t="s">
        <v>2</v>
      </c>
      <c r="C206" s="9" t="s">
        <v>4</v>
      </c>
      <c r="D206" s="24" t="s">
        <v>6</v>
      </c>
      <c r="E206" s="36">
        <v>264000</v>
      </c>
    </row>
    <row r="207" spans="1:21" ht="15" x14ac:dyDescent="0.25">
      <c r="A207" s="23" t="s">
        <v>346</v>
      </c>
      <c r="B207" s="2" t="s">
        <v>2</v>
      </c>
      <c r="C207" s="9" t="s">
        <v>4</v>
      </c>
      <c r="D207" s="24" t="s">
        <v>6</v>
      </c>
      <c r="E207" s="36">
        <v>254000</v>
      </c>
    </row>
    <row r="208" spans="1:21" x14ac:dyDescent="0.2">
      <c r="A208" s="9" t="s">
        <v>311</v>
      </c>
      <c r="B208" s="2" t="s">
        <v>2</v>
      </c>
      <c r="C208" s="2" t="s">
        <v>4</v>
      </c>
      <c r="D208" s="2" t="s">
        <v>347</v>
      </c>
      <c r="E208" s="31">
        <v>125400</v>
      </c>
    </row>
    <row r="209" spans="1:13" x14ac:dyDescent="0.2">
      <c r="A209" s="9" t="s">
        <v>348</v>
      </c>
      <c r="B209" s="2" t="s">
        <v>2</v>
      </c>
      <c r="C209" s="2" t="s">
        <v>4</v>
      </c>
      <c r="D209" s="2" t="s">
        <v>347</v>
      </c>
      <c r="E209" s="31">
        <v>166620</v>
      </c>
    </row>
    <row r="210" spans="1:13" x14ac:dyDescent="0.2">
      <c r="A210" s="9" t="s">
        <v>349</v>
      </c>
      <c r="B210" s="2" t="s">
        <v>2</v>
      </c>
      <c r="C210" s="2" t="s">
        <v>4</v>
      </c>
      <c r="D210" s="2" t="s">
        <v>350</v>
      </c>
      <c r="E210" s="31">
        <v>131100</v>
      </c>
    </row>
    <row r="211" spans="1:13" x14ac:dyDescent="0.2">
      <c r="A211" s="9" t="s">
        <v>351</v>
      </c>
      <c r="B211" s="2" t="s">
        <v>2</v>
      </c>
      <c r="C211" s="2" t="s">
        <v>4</v>
      </c>
      <c r="D211" s="2" t="s">
        <v>350</v>
      </c>
      <c r="E211" s="31">
        <v>148400</v>
      </c>
    </row>
    <row r="212" spans="1:13" x14ac:dyDescent="0.2">
      <c r="A212" s="9" t="s">
        <v>352</v>
      </c>
      <c r="B212" s="2" t="s">
        <v>2</v>
      </c>
      <c r="C212" s="2" t="s">
        <v>4</v>
      </c>
      <c r="D212" s="2" t="s">
        <v>353</v>
      </c>
      <c r="E212" s="31">
        <v>162400</v>
      </c>
    </row>
    <row r="213" spans="1:13" x14ac:dyDescent="0.2">
      <c r="A213" s="9" t="s">
        <v>354</v>
      </c>
      <c r="B213" s="2" t="s">
        <v>2</v>
      </c>
      <c r="C213" s="2" t="s">
        <v>4</v>
      </c>
      <c r="D213" s="2" t="s">
        <v>353</v>
      </c>
      <c r="E213" s="31">
        <v>210900</v>
      </c>
    </row>
    <row r="214" spans="1:13" x14ac:dyDescent="0.2">
      <c r="A214" s="9" t="s">
        <v>356</v>
      </c>
      <c r="B214" s="2" t="s">
        <v>2</v>
      </c>
      <c r="C214" s="2" t="s">
        <v>4</v>
      </c>
      <c r="D214" s="2" t="s">
        <v>353</v>
      </c>
      <c r="E214" s="31">
        <v>170800</v>
      </c>
    </row>
    <row r="215" spans="1:13" x14ac:dyDescent="0.2">
      <c r="A215" s="9" t="s">
        <v>357</v>
      </c>
      <c r="B215" s="2" t="s">
        <v>2</v>
      </c>
      <c r="C215" s="2" t="s">
        <v>4</v>
      </c>
      <c r="D215" s="2" t="s">
        <v>353</v>
      </c>
      <c r="E215" s="31">
        <v>207400</v>
      </c>
    </row>
    <row r="216" spans="1:13" x14ac:dyDescent="0.2">
      <c r="A216" s="9" t="s">
        <v>358</v>
      </c>
      <c r="B216" s="2" t="s">
        <v>2</v>
      </c>
      <c r="C216" s="2" t="s">
        <v>4</v>
      </c>
      <c r="D216" s="2" t="s">
        <v>360</v>
      </c>
      <c r="E216" s="31">
        <v>37817</v>
      </c>
    </row>
    <row r="217" spans="1:13" x14ac:dyDescent="0.2">
      <c r="A217" s="9" t="s">
        <v>361</v>
      </c>
      <c r="B217" s="2" t="s">
        <v>2</v>
      </c>
      <c r="C217" s="2" t="s">
        <v>4</v>
      </c>
      <c r="D217" s="9" t="s">
        <v>253</v>
      </c>
      <c r="E217" s="31">
        <v>95700</v>
      </c>
    </row>
    <row r="218" spans="1:13" x14ac:dyDescent="0.2">
      <c r="A218" s="9" t="s">
        <v>362</v>
      </c>
      <c r="B218" s="2" t="s">
        <v>2</v>
      </c>
      <c r="C218" s="2" t="s">
        <v>4</v>
      </c>
      <c r="D218" s="9" t="s">
        <v>253</v>
      </c>
      <c r="E218" s="31">
        <v>136700</v>
      </c>
    </row>
    <row r="219" spans="1:13" x14ac:dyDescent="0.2">
      <c r="A219" s="9" t="s">
        <v>25</v>
      </c>
      <c r="B219" s="2" t="s">
        <v>2</v>
      </c>
      <c r="C219" s="2" t="s">
        <v>3</v>
      </c>
      <c r="D219" s="2" t="s">
        <v>363</v>
      </c>
      <c r="E219" s="37">
        <v>2733689</v>
      </c>
      <c r="F219" s="2"/>
      <c r="G219" s="2"/>
      <c r="H219" s="2"/>
      <c r="I219" s="2"/>
      <c r="J219" s="3"/>
      <c r="K219" s="20"/>
      <c r="L219" s="4"/>
      <c r="M219" s="2"/>
    </row>
    <row r="220" spans="1:13" x14ac:dyDescent="0.2">
      <c r="A220" s="9" t="s">
        <v>364</v>
      </c>
      <c r="B220" s="2" t="s">
        <v>2</v>
      </c>
      <c r="C220" s="2" t="s">
        <v>3</v>
      </c>
      <c r="D220" s="2" t="s">
        <v>365</v>
      </c>
      <c r="E220" s="31">
        <v>4100533</v>
      </c>
    </row>
    <row r="221" spans="1:13" ht="15" x14ac:dyDescent="0.25">
      <c r="A221" s="23" t="s">
        <v>366</v>
      </c>
      <c r="B221" s="2" t="s">
        <v>2</v>
      </c>
      <c r="C221" s="2" t="s">
        <v>4</v>
      </c>
      <c r="D221" s="2" t="s">
        <v>367</v>
      </c>
      <c r="E221" s="36">
        <v>66000</v>
      </c>
    </row>
    <row r="222" spans="1:13" ht="15" x14ac:dyDescent="0.25">
      <c r="A222" s="23" t="s">
        <v>368</v>
      </c>
      <c r="B222" s="2" t="s">
        <v>2</v>
      </c>
      <c r="C222" s="2" t="s">
        <v>4</v>
      </c>
      <c r="D222" s="2" t="s">
        <v>367</v>
      </c>
      <c r="E222" s="36">
        <v>66000</v>
      </c>
    </row>
    <row r="223" spans="1:13" ht="15" x14ac:dyDescent="0.25">
      <c r="A223" s="23" t="s">
        <v>369</v>
      </c>
      <c r="B223" s="2" t="s">
        <v>2</v>
      </c>
      <c r="C223" s="2" t="s">
        <v>4</v>
      </c>
      <c r="D223" s="2" t="s">
        <v>367</v>
      </c>
      <c r="E223" s="36">
        <v>66000</v>
      </c>
    </row>
    <row r="224" spans="1:13" ht="15" x14ac:dyDescent="0.25">
      <c r="A224" s="23" t="s">
        <v>370</v>
      </c>
      <c r="B224" s="2" t="s">
        <v>2</v>
      </c>
      <c r="C224" s="2" t="s">
        <v>4</v>
      </c>
      <c r="D224" s="2" t="s">
        <v>367</v>
      </c>
      <c r="E224" s="36">
        <v>66000</v>
      </c>
    </row>
    <row r="225" spans="1:5" ht="15" x14ac:dyDescent="0.25">
      <c r="A225" s="23" t="s">
        <v>371</v>
      </c>
      <c r="B225" s="2" t="s">
        <v>2</v>
      </c>
      <c r="C225" s="2" t="s">
        <v>4</v>
      </c>
      <c r="D225" s="2" t="s">
        <v>367</v>
      </c>
      <c r="E225" s="36">
        <v>66000</v>
      </c>
    </row>
    <row r="226" spans="1:5" ht="15" x14ac:dyDescent="0.25">
      <c r="A226" s="23" t="s">
        <v>372</v>
      </c>
      <c r="B226" s="2" t="s">
        <v>2</v>
      </c>
      <c r="C226" s="2" t="s">
        <v>4</v>
      </c>
      <c r="D226" s="2" t="s">
        <v>367</v>
      </c>
      <c r="E226" s="36">
        <v>66000</v>
      </c>
    </row>
    <row r="227" spans="1:5" ht="15" x14ac:dyDescent="0.25">
      <c r="A227" s="23" t="s">
        <v>373</v>
      </c>
      <c r="B227" s="2" t="s">
        <v>2</v>
      </c>
      <c r="C227" s="2" t="s">
        <v>4</v>
      </c>
      <c r="D227" s="2" t="s">
        <v>367</v>
      </c>
      <c r="E227" s="36">
        <v>66000</v>
      </c>
    </row>
    <row r="228" spans="1:5" ht="15" x14ac:dyDescent="0.25">
      <c r="A228" s="23" t="s">
        <v>374</v>
      </c>
      <c r="B228" s="2" t="s">
        <v>2</v>
      </c>
      <c r="C228" s="2" t="s">
        <v>4</v>
      </c>
      <c r="D228" s="2" t="s">
        <v>367</v>
      </c>
      <c r="E228" s="36">
        <v>21750</v>
      </c>
    </row>
    <row r="229" spans="1:5" ht="25.5" x14ac:dyDescent="0.2">
      <c r="A229" s="9" t="s">
        <v>375</v>
      </c>
      <c r="B229" s="2" t="s">
        <v>2</v>
      </c>
      <c r="C229" s="2" t="s">
        <v>376</v>
      </c>
      <c r="D229" s="2" t="s">
        <v>138</v>
      </c>
      <c r="E229" s="31">
        <v>82050</v>
      </c>
    </row>
    <row r="230" spans="1:5" x14ac:dyDescent="0.2">
      <c r="A230" s="9" t="s">
        <v>377</v>
      </c>
      <c r="B230" s="2" t="s">
        <v>2</v>
      </c>
      <c r="C230" s="2" t="s">
        <v>4</v>
      </c>
      <c r="D230" s="2" t="s">
        <v>6</v>
      </c>
      <c r="E230" s="31">
        <v>125000</v>
      </c>
    </row>
    <row r="231" spans="1:5" x14ac:dyDescent="0.2">
      <c r="A231" s="9" t="s">
        <v>378</v>
      </c>
      <c r="B231" s="2" t="s">
        <v>2</v>
      </c>
      <c r="D231" s="2" t="s">
        <v>379</v>
      </c>
      <c r="E231" s="31">
        <f>18178*65</f>
        <v>1181570</v>
      </c>
    </row>
    <row r="232" spans="1:5" x14ac:dyDescent="0.2">
      <c r="A232" s="9" t="s">
        <v>381</v>
      </c>
      <c r="B232" s="2" t="s">
        <v>2</v>
      </c>
      <c r="C232" s="2" t="s">
        <v>4</v>
      </c>
      <c r="D232" s="2" t="s">
        <v>45</v>
      </c>
      <c r="E232" s="31">
        <v>250000</v>
      </c>
    </row>
    <row r="233" spans="1:5" ht="15" x14ac:dyDescent="0.25">
      <c r="A233" s="23" t="s">
        <v>382</v>
      </c>
      <c r="B233" s="2" t="s">
        <v>2</v>
      </c>
      <c r="C233" s="2" t="s">
        <v>4</v>
      </c>
      <c r="D233" s="21" t="s">
        <v>383</v>
      </c>
      <c r="E233" s="36">
        <v>210000</v>
      </c>
    </row>
    <row r="234" spans="1:5" ht="15" x14ac:dyDescent="0.25">
      <c r="A234" s="23" t="s">
        <v>384</v>
      </c>
      <c r="B234" s="2" t="s">
        <v>2</v>
      </c>
      <c r="C234" s="2" t="s">
        <v>4</v>
      </c>
      <c r="D234" s="21" t="s">
        <v>383</v>
      </c>
      <c r="E234" s="36">
        <v>205000</v>
      </c>
    </row>
    <row r="235" spans="1:5" ht="15" x14ac:dyDescent="0.25">
      <c r="A235" s="23" t="s">
        <v>385</v>
      </c>
      <c r="B235" s="2" t="s">
        <v>2</v>
      </c>
      <c r="C235" s="2" t="s">
        <v>4</v>
      </c>
      <c r="D235" s="21" t="s">
        <v>383</v>
      </c>
      <c r="E235" s="36">
        <v>210000</v>
      </c>
    </row>
    <row r="236" spans="1:5" ht="15" x14ac:dyDescent="0.25">
      <c r="A236" s="23" t="s">
        <v>386</v>
      </c>
      <c r="B236" s="2" t="s">
        <v>2</v>
      </c>
      <c r="C236" s="2" t="s">
        <v>4</v>
      </c>
      <c r="D236" s="21" t="s">
        <v>383</v>
      </c>
      <c r="E236" s="36">
        <v>227000</v>
      </c>
    </row>
    <row r="237" spans="1:5" ht="15" x14ac:dyDescent="0.25">
      <c r="A237" s="23" t="s">
        <v>387</v>
      </c>
      <c r="B237" s="2" t="s">
        <v>2</v>
      </c>
      <c r="C237" s="2" t="s">
        <v>4</v>
      </c>
      <c r="D237" s="21" t="s">
        <v>388</v>
      </c>
      <c r="E237" s="36">
        <v>85300</v>
      </c>
    </row>
    <row r="238" spans="1:5" ht="15" x14ac:dyDescent="0.25">
      <c r="A238" s="23" t="s">
        <v>389</v>
      </c>
      <c r="B238" s="2" t="s">
        <v>2</v>
      </c>
      <c r="C238" s="2" t="s">
        <v>4</v>
      </c>
      <c r="D238" s="21" t="s">
        <v>383</v>
      </c>
      <c r="E238" s="36">
        <v>210300</v>
      </c>
    </row>
    <row r="239" spans="1:5" ht="15" x14ac:dyDescent="0.25">
      <c r="A239" s="23" t="s">
        <v>390</v>
      </c>
      <c r="B239" s="2" t="s">
        <v>2</v>
      </c>
      <c r="C239" s="2" t="s">
        <v>4</v>
      </c>
      <c r="D239" s="21" t="s">
        <v>391</v>
      </c>
      <c r="E239" s="36">
        <v>75000</v>
      </c>
    </row>
    <row r="240" spans="1:5" ht="15" x14ac:dyDescent="0.25">
      <c r="A240" s="23" t="s">
        <v>380</v>
      </c>
      <c r="B240" s="2" t="s">
        <v>2</v>
      </c>
      <c r="C240" s="2" t="s">
        <v>4</v>
      </c>
      <c r="D240" s="21" t="s">
        <v>121</v>
      </c>
      <c r="E240" s="36">
        <v>171200</v>
      </c>
    </row>
    <row r="241" spans="1:5" ht="15" x14ac:dyDescent="0.25">
      <c r="A241" s="23" t="s">
        <v>393</v>
      </c>
      <c r="B241" s="2" t="s">
        <v>2</v>
      </c>
      <c r="C241" s="2" t="s">
        <v>4</v>
      </c>
      <c r="D241" s="21" t="s">
        <v>353</v>
      </c>
      <c r="E241" s="36">
        <v>131200</v>
      </c>
    </row>
    <row r="242" spans="1:5" x14ac:dyDescent="0.2">
      <c r="A242" s="9" t="s">
        <v>394</v>
      </c>
      <c r="B242" s="2" t="s">
        <v>2</v>
      </c>
      <c r="C242" s="2" t="s">
        <v>4</v>
      </c>
      <c r="D242" s="2" t="s">
        <v>395</v>
      </c>
      <c r="E242" s="31">
        <v>68100</v>
      </c>
    </row>
    <row r="243" spans="1:5" ht="15" x14ac:dyDescent="0.25">
      <c r="A243" s="9" t="s">
        <v>396</v>
      </c>
      <c r="B243" s="2" t="s">
        <v>2</v>
      </c>
      <c r="C243" s="2" t="s">
        <v>4</v>
      </c>
      <c r="D243" s="21" t="s">
        <v>353</v>
      </c>
      <c r="E243" s="31">
        <v>168000</v>
      </c>
    </row>
    <row r="244" spans="1:5" ht="15" x14ac:dyDescent="0.25">
      <c r="A244" s="23" t="s">
        <v>397</v>
      </c>
      <c r="B244" s="2" t="s">
        <v>2</v>
      </c>
      <c r="C244" s="2" t="s">
        <v>4</v>
      </c>
      <c r="D244" s="21" t="s">
        <v>398</v>
      </c>
      <c r="E244" s="36">
        <v>215000</v>
      </c>
    </row>
    <row r="245" spans="1:5" ht="15" x14ac:dyDescent="0.25">
      <c r="A245" s="23" t="s">
        <v>399</v>
      </c>
      <c r="B245" s="2" t="s">
        <v>2</v>
      </c>
      <c r="C245" s="2" t="s">
        <v>4</v>
      </c>
      <c r="D245" s="21" t="s">
        <v>400</v>
      </c>
      <c r="E245" s="36">
        <v>170700</v>
      </c>
    </row>
    <row r="246" spans="1:5" x14ac:dyDescent="0.2">
      <c r="A246" s="9" t="s">
        <v>201</v>
      </c>
      <c r="B246" s="2" t="s">
        <v>2</v>
      </c>
      <c r="C246" s="2" t="s">
        <v>15</v>
      </c>
      <c r="D246" s="2" t="s">
        <v>402</v>
      </c>
      <c r="E246" s="37">
        <v>255200</v>
      </c>
    </row>
    <row r="247" spans="1:5" x14ac:dyDescent="0.2">
      <c r="A247" s="9" t="s">
        <v>404</v>
      </c>
      <c r="B247" s="2" t="s">
        <v>2</v>
      </c>
      <c r="C247" s="2" t="s">
        <v>4</v>
      </c>
      <c r="D247" s="2" t="s">
        <v>405</v>
      </c>
      <c r="E247" s="31">
        <v>98780</v>
      </c>
    </row>
    <row r="248" spans="1:5" x14ac:dyDescent="0.2">
      <c r="A248" s="9" t="s">
        <v>406</v>
      </c>
      <c r="B248" s="2" t="s">
        <v>2</v>
      </c>
      <c r="C248" s="2" t="s">
        <v>156</v>
      </c>
      <c r="D248" s="2" t="s">
        <v>407</v>
      </c>
      <c r="E248" s="31">
        <v>341400</v>
      </c>
    </row>
    <row r="249" spans="1:5" x14ac:dyDescent="0.2">
      <c r="A249" s="9" t="s">
        <v>408</v>
      </c>
      <c r="B249" s="2" t="s">
        <v>10</v>
      </c>
      <c r="C249" s="2" t="s">
        <v>9</v>
      </c>
      <c r="D249" s="2" t="s">
        <v>409</v>
      </c>
      <c r="E249" s="31">
        <v>239195</v>
      </c>
    </row>
    <row r="250" spans="1:5" x14ac:dyDescent="0.2">
      <c r="A250" s="9" t="s">
        <v>408</v>
      </c>
      <c r="B250" s="2" t="s">
        <v>10</v>
      </c>
      <c r="C250" s="2" t="s">
        <v>9</v>
      </c>
      <c r="D250" s="2" t="s">
        <v>410</v>
      </c>
      <c r="E250" s="31">
        <v>200000</v>
      </c>
    </row>
    <row r="251" spans="1:5" x14ac:dyDescent="0.2">
      <c r="A251" s="9" t="s">
        <v>206</v>
      </c>
      <c r="B251" s="2" t="s">
        <v>2</v>
      </c>
      <c r="C251" s="2" t="s">
        <v>41</v>
      </c>
      <c r="D251" s="2" t="s">
        <v>402</v>
      </c>
      <c r="E251" s="37">
        <v>255200</v>
      </c>
    </row>
    <row r="252" spans="1:5" x14ac:dyDescent="0.2">
      <c r="A252" s="9" t="s">
        <v>204</v>
      </c>
      <c r="B252" s="2" t="s">
        <v>2</v>
      </c>
      <c r="C252" s="2" t="s">
        <v>41</v>
      </c>
      <c r="D252" s="2" t="s">
        <v>402</v>
      </c>
      <c r="E252" s="37">
        <v>255200</v>
      </c>
    </row>
    <row r="253" spans="1:5" ht="15" x14ac:dyDescent="0.25">
      <c r="A253" s="23" t="s">
        <v>411</v>
      </c>
      <c r="B253" s="2" t="s">
        <v>2</v>
      </c>
      <c r="C253" s="21" t="s">
        <v>4</v>
      </c>
      <c r="D253" s="21" t="s">
        <v>70</v>
      </c>
      <c r="E253" s="36">
        <v>74800</v>
      </c>
    </row>
    <row r="254" spans="1:5" ht="15" x14ac:dyDescent="0.25">
      <c r="A254" s="23" t="s">
        <v>412</v>
      </c>
      <c r="B254" s="2" t="s">
        <v>2</v>
      </c>
      <c r="C254" s="21" t="s">
        <v>4</v>
      </c>
      <c r="D254" s="21" t="s">
        <v>70</v>
      </c>
      <c r="E254" s="36">
        <v>74800</v>
      </c>
    </row>
    <row r="255" spans="1:5" ht="15" x14ac:dyDescent="0.25">
      <c r="A255" s="23" t="s">
        <v>195</v>
      </c>
      <c r="B255" s="2" t="s">
        <v>2</v>
      </c>
      <c r="C255" s="21" t="s">
        <v>4</v>
      </c>
      <c r="D255" s="21" t="s">
        <v>70</v>
      </c>
      <c r="E255" s="36">
        <v>65900</v>
      </c>
    </row>
    <row r="256" spans="1:5" ht="15" x14ac:dyDescent="0.25">
      <c r="A256" s="23" t="s">
        <v>414</v>
      </c>
      <c r="B256" s="2" t="s">
        <v>2</v>
      </c>
      <c r="C256" s="21" t="s">
        <v>4</v>
      </c>
      <c r="D256" s="21" t="s">
        <v>70</v>
      </c>
      <c r="E256" s="36">
        <v>65900</v>
      </c>
    </row>
    <row r="257" spans="1:5" ht="15" x14ac:dyDescent="0.25">
      <c r="A257" s="23" t="s">
        <v>139</v>
      </c>
      <c r="B257" s="2" t="s">
        <v>2</v>
      </c>
      <c r="C257" s="21" t="s">
        <v>4</v>
      </c>
      <c r="D257" s="21" t="s">
        <v>70</v>
      </c>
      <c r="E257" s="36">
        <v>65900</v>
      </c>
    </row>
    <row r="258" spans="1:5" ht="15" x14ac:dyDescent="0.25">
      <c r="A258" s="23" t="s">
        <v>415</v>
      </c>
      <c r="B258" s="2" t="s">
        <v>2</v>
      </c>
      <c r="C258" s="21" t="s">
        <v>4</v>
      </c>
      <c r="D258" s="21" t="s">
        <v>70</v>
      </c>
      <c r="E258" s="36">
        <v>65900</v>
      </c>
    </row>
    <row r="259" spans="1:5" ht="15" x14ac:dyDescent="0.25">
      <c r="A259" s="23" t="s">
        <v>416</v>
      </c>
      <c r="B259" s="2" t="s">
        <v>2</v>
      </c>
      <c r="C259" s="21" t="s">
        <v>4</v>
      </c>
      <c r="D259" s="21" t="s">
        <v>70</v>
      </c>
      <c r="E259" s="36">
        <v>65900</v>
      </c>
    </row>
    <row r="260" spans="1:5" ht="15" x14ac:dyDescent="0.25">
      <c r="A260" s="23" t="s">
        <v>417</v>
      </c>
      <c r="B260" s="2" t="s">
        <v>2</v>
      </c>
      <c r="C260" s="21" t="s">
        <v>4</v>
      </c>
      <c r="D260" s="21" t="s">
        <v>70</v>
      </c>
      <c r="E260" s="36">
        <v>65900</v>
      </c>
    </row>
    <row r="261" spans="1:5" ht="15" x14ac:dyDescent="0.25">
      <c r="A261" s="23" t="s">
        <v>419</v>
      </c>
      <c r="B261" s="2" t="s">
        <v>2</v>
      </c>
      <c r="C261" s="21" t="s">
        <v>4</v>
      </c>
      <c r="D261" s="21" t="s">
        <v>70</v>
      </c>
      <c r="E261" s="36">
        <v>65900</v>
      </c>
    </row>
    <row r="262" spans="1:5" ht="15" x14ac:dyDescent="0.25">
      <c r="A262" s="23" t="s">
        <v>420</v>
      </c>
      <c r="B262" s="2" t="s">
        <v>2</v>
      </c>
      <c r="C262" s="21" t="s">
        <v>4</v>
      </c>
      <c r="D262" s="21" t="s">
        <v>70</v>
      </c>
      <c r="E262" s="36">
        <v>65900</v>
      </c>
    </row>
    <row r="263" spans="1:5" x14ac:dyDescent="0.2">
      <c r="A263" s="9" t="s">
        <v>401</v>
      </c>
      <c r="B263" s="2" t="s">
        <v>2</v>
      </c>
      <c r="C263" s="2" t="s">
        <v>9</v>
      </c>
      <c r="D263" s="2" t="s">
        <v>421</v>
      </c>
      <c r="E263" s="31">
        <f>8000*65</f>
        <v>520000</v>
      </c>
    </row>
    <row r="264" spans="1:5" x14ac:dyDescent="0.2">
      <c r="A264" s="9" t="s">
        <v>423</v>
      </c>
      <c r="B264" s="2" t="s">
        <v>2</v>
      </c>
      <c r="D264" s="2" t="s">
        <v>424</v>
      </c>
      <c r="E264" s="31">
        <f>8000*60</f>
        <v>480000</v>
      </c>
    </row>
    <row r="265" spans="1:5" x14ac:dyDescent="0.2">
      <c r="A265" s="9" t="s">
        <v>425</v>
      </c>
      <c r="B265" s="2" t="s">
        <v>2</v>
      </c>
      <c r="C265" s="2" t="s">
        <v>20</v>
      </c>
      <c r="D265" s="2" t="s">
        <v>21</v>
      </c>
      <c r="E265" s="37">
        <v>30000</v>
      </c>
    </row>
    <row r="266" spans="1:5" x14ac:dyDescent="0.2">
      <c r="A266" s="9" t="s">
        <v>132</v>
      </c>
      <c r="B266" s="2" t="s">
        <v>2</v>
      </c>
      <c r="C266" s="2" t="s">
        <v>20</v>
      </c>
      <c r="D266" s="2" t="s">
        <v>21</v>
      </c>
      <c r="E266" s="37">
        <v>30000</v>
      </c>
    </row>
    <row r="267" spans="1:5" x14ac:dyDescent="0.2">
      <c r="A267" s="9" t="s">
        <v>33</v>
      </c>
      <c r="B267" s="2" t="s">
        <v>2</v>
      </c>
      <c r="C267" s="2" t="s">
        <v>20</v>
      </c>
      <c r="D267" s="2" t="s">
        <v>21</v>
      </c>
      <c r="E267" s="37">
        <v>30000</v>
      </c>
    </row>
    <row r="268" spans="1:5" x14ac:dyDescent="0.2">
      <c r="A268" s="9" t="s">
        <v>426</v>
      </c>
      <c r="B268" s="2" t="s">
        <v>2</v>
      </c>
      <c r="C268" s="2" t="s">
        <v>20</v>
      </c>
      <c r="D268" s="2" t="s">
        <v>21</v>
      </c>
      <c r="E268" s="37">
        <v>30000</v>
      </c>
    </row>
    <row r="269" spans="1:5" x14ac:dyDescent="0.2">
      <c r="A269" s="9" t="s">
        <v>428</v>
      </c>
      <c r="B269" s="2" t="s">
        <v>2</v>
      </c>
      <c r="C269" s="2" t="s">
        <v>18</v>
      </c>
      <c r="D269" s="2" t="s">
        <v>429</v>
      </c>
      <c r="E269" s="37">
        <f>41620+93450</f>
        <v>135070</v>
      </c>
    </row>
    <row r="270" spans="1:5" x14ac:dyDescent="0.2">
      <c r="A270" s="9" t="s">
        <v>432</v>
      </c>
      <c r="B270" s="2" t="s">
        <v>2</v>
      </c>
      <c r="C270" s="2" t="s">
        <v>18</v>
      </c>
      <c r="D270" s="2" t="s">
        <v>433</v>
      </c>
      <c r="E270" s="37">
        <v>103200</v>
      </c>
    </row>
    <row r="271" spans="1:5" x14ac:dyDescent="0.2">
      <c r="A271" s="9" t="s">
        <v>434</v>
      </c>
      <c r="B271" s="2" t="s">
        <v>2</v>
      </c>
      <c r="C271" s="2" t="s">
        <v>4</v>
      </c>
      <c r="D271" s="2" t="s">
        <v>237</v>
      </c>
      <c r="E271" s="31">
        <v>198600</v>
      </c>
    </row>
    <row r="272" spans="1:5" x14ac:dyDescent="0.2">
      <c r="A272" s="9" t="s">
        <v>435</v>
      </c>
      <c r="B272" s="2" t="s">
        <v>2</v>
      </c>
      <c r="C272" s="2" t="s">
        <v>430</v>
      </c>
      <c r="D272" s="2" t="s">
        <v>431</v>
      </c>
      <c r="E272" s="31">
        <v>134000</v>
      </c>
    </row>
    <row r="273" spans="1:5" x14ac:dyDescent="0.2">
      <c r="A273" s="9" t="s">
        <v>436</v>
      </c>
      <c r="B273" s="2" t="s">
        <v>2</v>
      </c>
      <c r="C273" s="2" t="s">
        <v>9</v>
      </c>
      <c r="D273" s="2" t="s">
        <v>178</v>
      </c>
      <c r="E273" s="31">
        <v>230000</v>
      </c>
    </row>
    <row r="274" spans="1:5" ht="18" customHeight="1" x14ac:dyDescent="0.2">
      <c r="A274" s="9" t="s">
        <v>438</v>
      </c>
      <c r="B274" s="2" t="s">
        <v>2</v>
      </c>
      <c r="C274" s="2" t="s">
        <v>9</v>
      </c>
      <c r="D274" s="2" t="s">
        <v>178</v>
      </c>
      <c r="E274" s="31">
        <v>273644</v>
      </c>
    </row>
    <row r="275" spans="1:5" x14ac:dyDescent="0.2">
      <c r="A275" s="9" t="s">
        <v>439</v>
      </c>
      <c r="B275" s="2" t="s">
        <v>2</v>
      </c>
      <c r="C275" s="2" t="s">
        <v>4</v>
      </c>
      <c r="D275" s="2" t="s">
        <v>440</v>
      </c>
      <c r="E275" s="31">
        <v>286000</v>
      </c>
    </row>
    <row r="276" spans="1:5" x14ac:dyDescent="0.2">
      <c r="A276" s="9" t="s">
        <v>441</v>
      </c>
      <c r="B276" s="2" t="s">
        <v>2</v>
      </c>
      <c r="C276" s="2" t="s">
        <v>9</v>
      </c>
      <c r="D276" s="2" t="s">
        <v>442</v>
      </c>
      <c r="E276" s="37">
        <f>358123+100000</f>
        <v>458123</v>
      </c>
    </row>
    <row r="277" spans="1:5" ht="15" x14ac:dyDescent="0.25">
      <c r="A277" s="23" t="s">
        <v>444</v>
      </c>
      <c r="B277" s="2" t="s">
        <v>2</v>
      </c>
      <c r="C277" s="2" t="s">
        <v>4</v>
      </c>
      <c r="D277" s="2" t="s">
        <v>445</v>
      </c>
      <c r="E277" s="36">
        <v>83700</v>
      </c>
    </row>
    <row r="278" spans="1:5" ht="15" x14ac:dyDescent="0.25">
      <c r="A278" s="23" t="s">
        <v>446</v>
      </c>
      <c r="B278" s="2" t="s">
        <v>2</v>
      </c>
      <c r="C278" s="2" t="s">
        <v>4</v>
      </c>
      <c r="D278" s="2" t="s">
        <v>445</v>
      </c>
      <c r="E278" s="36">
        <v>91250</v>
      </c>
    </row>
    <row r="279" spans="1:5" ht="15" x14ac:dyDescent="0.25">
      <c r="A279" s="23" t="s">
        <v>447</v>
      </c>
      <c r="B279" s="2" t="s">
        <v>2</v>
      </c>
      <c r="C279" s="2" t="s">
        <v>4</v>
      </c>
      <c r="D279" s="2" t="s">
        <v>445</v>
      </c>
      <c r="E279" s="36">
        <v>91500</v>
      </c>
    </row>
    <row r="280" spans="1:5" ht="15" x14ac:dyDescent="0.25">
      <c r="A280" s="23" t="s">
        <v>448</v>
      </c>
      <c r="B280" s="2" t="s">
        <v>2</v>
      </c>
      <c r="C280" s="2" t="s">
        <v>4</v>
      </c>
      <c r="D280" s="2" t="s">
        <v>445</v>
      </c>
      <c r="E280" s="36">
        <v>90350</v>
      </c>
    </row>
    <row r="281" spans="1:5" ht="15" x14ac:dyDescent="0.25">
      <c r="A281" s="23" t="s">
        <v>342</v>
      </c>
      <c r="B281" s="2" t="s">
        <v>2</v>
      </c>
      <c r="C281" s="2" t="s">
        <v>4</v>
      </c>
      <c r="D281" s="2" t="s">
        <v>445</v>
      </c>
      <c r="E281" s="36">
        <v>86794</v>
      </c>
    </row>
    <row r="282" spans="1:5" x14ac:dyDescent="0.2">
      <c r="A282" s="9" t="s">
        <v>449</v>
      </c>
      <c r="B282" s="2" t="s">
        <v>2</v>
      </c>
      <c r="C282" s="2" t="s">
        <v>450</v>
      </c>
      <c r="D282" s="2" t="s">
        <v>451</v>
      </c>
      <c r="E282" s="37">
        <f>28000*65</f>
        <v>1820000</v>
      </c>
    </row>
    <row r="283" spans="1:5" ht="13.5" customHeight="1" x14ac:dyDescent="0.2">
      <c r="A283" s="9" t="s">
        <v>452</v>
      </c>
      <c r="B283" s="2" t="s">
        <v>2</v>
      </c>
      <c r="C283" s="2" t="s">
        <v>453</v>
      </c>
      <c r="D283" s="2" t="s">
        <v>454</v>
      </c>
      <c r="E283" s="31">
        <f>11755*63+30000</f>
        <v>770565</v>
      </c>
    </row>
    <row r="284" spans="1:5" x14ac:dyDescent="0.2">
      <c r="A284" s="9" t="s">
        <v>455</v>
      </c>
      <c r="B284" s="2" t="s">
        <v>2</v>
      </c>
      <c r="D284" s="2" t="s">
        <v>456</v>
      </c>
      <c r="E284" s="31">
        <v>31208</v>
      </c>
    </row>
    <row r="285" spans="1:5" x14ac:dyDescent="0.2">
      <c r="A285" s="9" t="s">
        <v>457</v>
      </c>
      <c r="B285" s="2" t="s">
        <v>2</v>
      </c>
      <c r="C285" s="2" t="s">
        <v>4</v>
      </c>
      <c r="D285" s="2" t="s">
        <v>400</v>
      </c>
      <c r="E285" s="31">
        <v>144000</v>
      </c>
    </row>
    <row r="286" spans="1:5" x14ac:dyDescent="0.2">
      <c r="A286" s="9" t="s">
        <v>458</v>
      </c>
      <c r="B286" s="2" t="s">
        <v>2</v>
      </c>
      <c r="C286" s="2"/>
      <c r="D286" s="2" t="s">
        <v>72</v>
      </c>
      <c r="E286" s="31">
        <f>3759+107709</f>
        <v>111468</v>
      </c>
    </row>
    <row r="287" spans="1:5" ht="15" x14ac:dyDescent="0.25">
      <c r="A287" s="23" t="s">
        <v>459</v>
      </c>
      <c r="B287" s="2" t="s">
        <v>2</v>
      </c>
      <c r="C287" s="2" t="s">
        <v>4</v>
      </c>
      <c r="D287" s="21" t="s">
        <v>460</v>
      </c>
      <c r="E287" s="36">
        <v>105640</v>
      </c>
    </row>
    <row r="288" spans="1:5" ht="15" x14ac:dyDescent="0.25">
      <c r="A288" s="23" t="s">
        <v>461</v>
      </c>
      <c r="B288" s="2" t="s">
        <v>2</v>
      </c>
      <c r="C288" s="2" t="s">
        <v>4</v>
      </c>
      <c r="D288" s="21" t="s">
        <v>460</v>
      </c>
      <c r="E288" s="36">
        <v>105640</v>
      </c>
    </row>
    <row r="289" spans="1:5" ht="15" x14ac:dyDescent="0.25">
      <c r="A289" s="23" t="s">
        <v>462</v>
      </c>
      <c r="B289" s="2" t="s">
        <v>2</v>
      </c>
      <c r="C289" s="2" t="s">
        <v>4</v>
      </c>
      <c r="D289" s="21" t="s">
        <v>460</v>
      </c>
      <c r="E289" s="36">
        <v>105640</v>
      </c>
    </row>
    <row r="290" spans="1:5" ht="15" x14ac:dyDescent="0.25">
      <c r="A290" s="23" t="s">
        <v>463</v>
      </c>
      <c r="B290" s="2" t="s">
        <v>2</v>
      </c>
      <c r="C290" s="2" t="s">
        <v>4</v>
      </c>
      <c r="D290" s="21" t="s">
        <v>460</v>
      </c>
      <c r="E290" s="36">
        <v>105640</v>
      </c>
    </row>
    <row r="291" spans="1:5" ht="15" x14ac:dyDescent="0.25">
      <c r="A291" s="23" t="s">
        <v>464</v>
      </c>
      <c r="B291" s="2" t="s">
        <v>2</v>
      </c>
      <c r="C291" s="2" t="s">
        <v>4</v>
      </c>
      <c r="D291" s="21" t="s">
        <v>460</v>
      </c>
      <c r="E291" s="36">
        <v>105640</v>
      </c>
    </row>
    <row r="292" spans="1:5" ht="15" x14ac:dyDescent="0.25">
      <c r="A292" s="23" t="s">
        <v>466</v>
      </c>
      <c r="B292" s="2" t="s">
        <v>2</v>
      </c>
      <c r="C292" s="2" t="s">
        <v>4</v>
      </c>
      <c r="D292" s="21" t="s">
        <v>460</v>
      </c>
      <c r="E292" s="36">
        <v>105640</v>
      </c>
    </row>
    <row r="293" spans="1:5" ht="15" x14ac:dyDescent="0.25">
      <c r="A293" s="23" t="s">
        <v>467</v>
      </c>
      <c r="B293" s="2" t="s">
        <v>2</v>
      </c>
      <c r="C293" s="2" t="s">
        <v>4</v>
      </c>
      <c r="D293" s="21" t="s">
        <v>460</v>
      </c>
      <c r="E293" s="36">
        <v>102640</v>
      </c>
    </row>
    <row r="294" spans="1:5" ht="15" x14ac:dyDescent="0.25">
      <c r="A294" s="23" t="s">
        <v>252</v>
      </c>
      <c r="B294" s="2" t="s">
        <v>2</v>
      </c>
      <c r="C294" s="2" t="s">
        <v>4</v>
      </c>
      <c r="D294" s="21" t="s">
        <v>469</v>
      </c>
      <c r="E294" s="36">
        <v>93725</v>
      </c>
    </row>
    <row r="295" spans="1:5" ht="15" x14ac:dyDescent="0.25">
      <c r="A295" s="23" t="s">
        <v>470</v>
      </c>
      <c r="B295" s="2" t="s">
        <v>2</v>
      </c>
      <c r="C295" s="2" t="s">
        <v>4</v>
      </c>
      <c r="D295" s="21" t="s">
        <v>471</v>
      </c>
      <c r="E295" s="36">
        <v>171000</v>
      </c>
    </row>
    <row r="296" spans="1:5" x14ac:dyDescent="0.2">
      <c r="A296" s="9" t="s">
        <v>108</v>
      </c>
      <c r="B296" s="2" t="s">
        <v>2</v>
      </c>
      <c r="C296" s="2" t="s">
        <v>3</v>
      </c>
      <c r="D296" s="2" t="s">
        <v>365</v>
      </c>
      <c r="E296" s="31">
        <f>10653*4*65</f>
        <v>2769780</v>
      </c>
    </row>
    <row r="297" spans="1:5" ht="15" x14ac:dyDescent="0.25">
      <c r="A297" s="23" t="s">
        <v>212</v>
      </c>
      <c r="B297" s="2" t="s">
        <v>2</v>
      </c>
      <c r="C297" s="21" t="s">
        <v>475</v>
      </c>
      <c r="D297" s="21" t="s">
        <v>477</v>
      </c>
      <c r="E297" s="36">
        <f>503491.5+30000</f>
        <v>533491.5</v>
      </c>
    </row>
    <row r="298" spans="1:5" ht="15" x14ac:dyDescent="0.25">
      <c r="A298" s="23" t="s">
        <v>480</v>
      </c>
      <c r="B298" s="2" t="s">
        <v>2</v>
      </c>
      <c r="C298" s="21" t="s">
        <v>481</v>
      </c>
      <c r="D298" s="21" t="s">
        <v>157</v>
      </c>
      <c r="E298" s="36">
        <v>228802</v>
      </c>
    </row>
    <row r="299" spans="1:5" x14ac:dyDescent="0.2">
      <c r="A299" s="9" t="s">
        <v>482</v>
      </c>
      <c r="B299" s="2" t="s">
        <v>2</v>
      </c>
      <c r="C299" s="2" t="s">
        <v>8</v>
      </c>
      <c r="D299" s="2" t="s">
        <v>483</v>
      </c>
      <c r="E299" s="31">
        <v>150000</v>
      </c>
    </row>
    <row r="300" spans="1:5" x14ac:dyDescent="0.2">
      <c r="A300" s="9" t="s">
        <v>484</v>
      </c>
      <c r="B300" s="2" t="s">
        <v>10</v>
      </c>
      <c r="C300" s="2" t="s">
        <v>9</v>
      </c>
      <c r="D300" s="2" t="s">
        <v>485</v>
      </c>
      <c r="E300" s="31">
        <v>320700</v>
      </c>
    </row>
    <row r="301" spans="1:5" x14ac:dyDescent="0.2">
      <c r="A301" s="9" t="s">
        <v>486</v>
      </c>
      <c r="B301" s="2" t="s">
        <v>10</v>
      </c>
      <c r="C301" s="2" t="s">
        <v>9</v>
      </c>
      <c r="D301" s="2" t="s">
        <v>485</v>
      </c>
      <c r="E301" s="31">
        <v>331900</v>
      </c>
    </row>
    <row r="302" spans="1:5" x14ac:dyDescent="0.2">
      <c r="A302" s="9" t="s">
        <v>487</v>
      </c>
      <c r="B302" s="2" t="s">
        <v>10</v>
      </c>
      <c r="C302" s="2" t="s">
        <v>9</v>
      </c>
      <c r="D302" s="2" t="s">
        <v>485</v>
      </c>
      <c r="E302" s="31">
        <v>355000</v>
      </c>
    </row>
    <row r="303" spans="1:5" x14ac:dyDescent="0.2">
      <c r="A303" s="9" t="s">
        <v>488</v>
      </c>
      <c r="B303" s="2" t="s">
        <v>10</v>
      </c>
      <c r="C303" s="2" t="s">
        <v>9</v>
      </c>
      <c r="D303" s="2" t="s">
        <v>485</v>
      </c>
      <c r="E303" s="31">
        <v>355000</v>
      </c>
    </row>
    <row r="304" spans="1:5" x14ac:dyDescent="0.2">
      <c r="A304" s="9" t="s">
        <v>161</v>
      </c>
      <c r="B304" s="2" t="s">
        <v>10</v>
      </c>
      <c r="C304" s="2" t="s">
        <v>9</v>
      </c>
      <c r="D304" s="2" t="s">
        <v>485</v>
      </c>
      <c r="E304" s="31">
        <v>345700</v>
      </c>
    </row>
    <row r="305" spans="1:5" x14ac:dyDescent="0.2">
      <c r="A305" s="9" t="s">
        <v>489</v>
      </c>
      <c r="B305" s="2" t="s">
        <v>10</v>
      </c>
      <c r="C305" s="2" t="s">
        <v>9</v>
      </c>
      <c r="D305" s="2" t="s">
        <v>485</v>
      </c>
      <c r="E305" s="31">
        <v>351900</v>
      </c>
    </row>
    <row r="306" spans="1:5" x14ac:dyDescent="0.2">
      <c r="A306" s="9" t="s">
        <v>490</v>
      </c>
      <c r="B306" s="2" t="s">
        <v>10</v>
      </c>
      <c r="C306" s="2" t="s">
        <v>9</v>
      </c>
      <c r="D306" s="2" t="s">
        <v>485</v>
      </c>
      <c r="E306" s="31">
        <v>351900</v>
      </c>
    </row>
    <row r="307" spans="1:5" x14ac:dyDescent="0.2">
      <c r="A307" s="9" t="s">
        <v>491</v>
      </c>
      <c r="B307" s="2" t="s">
        <v>2</v>
      </c>
      <c r="C307" s="2" t="s">
        <v>4</v>
      </c>
      <c r="D307" s="2" t="s">
        <v>492</v>
      </c>
      <c r="E307" s="31">
        <v>74640</v>
      </c>
    </row>
    <row r="308" spans="1:5" x14ac:dyDescent="0.2">
      <c r="A308" s="9" t="s">
        <v>494</v>
      </c>
      <c r="B308" s="2" t="s">
        <v>2</v>
      </c>
      <c r="C308" s="2" t="s">
        <v>4</v>
      </c>
      <c r="D308" s="2" t="s">
        <v>495</v>
      </c>
      <c r="E308" s="31">
        <v>25500</v>
      </c>
    </row>
    <row r="309" spans="1:5" x14ac:dyDescent="0.2">
      <c r="A309" s="9" t="s">
        <v>165</v>
      </c>
      <c r="B309" s="2" t="s">
        <v>166</v>
      </c>
      <c r="C309" s="2" t="s">
        <v>8</v>
      </c>
      <c r="D309" s="2" t="s">
        <v>496</v>
      </c>
      <c r="E309" s="31">
        <v>155560</v>
      </c>
    </row>
    <row r="310" spans="1:5" x14ac:dyDescent="0.2">
      <c r="A310" s="9" t="s">
        <v>272</v>
      </c>
      <c r="B310" s="2" t="s">
        <v>2</v>
      </c>
      <c r="C310" s="2" t="s">
        <v>8</v>
      </c>
      <c r="D310" s="2" t="s">
        <v>128</v>
      </c>
      <c r="E310" s="31">
        <f>6976*62.5+40000</f>
        <v>476000</v>
      </c>
    </row>
    <row r="311" spans="1:5" x14ac:dyDescent="0.2">
      <c r="A311" s="9" t="s">
        <v>497</v>
      </c>
      <c r="B311" s="2" t="s">
        <v>2</v>
      </c>
      <c r="C311" s="2" t="s">
        <v>14</v>
      </c>
      <c r="D311" s="2" t="s">
        <v>498</v>
      </c>
      <c r="E311" s="31">
        <f>1684*62.5</f>
        <v>105250</v>
      </c>
    </row>
    <row r="312" spans="1:5" x14ac:dyDescent="0.2">
      <c r="A312" s="9" t="s">
        <v>500</v>
      </c>
      <c r="B312" s="2" t="s">
        <v>2</v>
      </c>
      <c r="C312" s="2" t="s">
        <v>276</v>
      </c>
      <c r="D312" s="2" t="s">
        <v>11</v>
      </c>
      <c r="E312" s="31">
        <v>91200</v>
      </c>
    </row>
    <row r="313" spans="1:5" ht="15" x14ac:dyDescent="0.25">
      <c r="A313" s="23" t="s">
        <v>502</v>
      </c>
      <c r="B313" s="2" t="s">
        <v>2</v>
      </c>
      <c r="C313" s="2" t="s">
        <v>4</v>
      </c>
      <c r="D313" s="21" t="s">
        <v>335</v>
      </c>
      <c r="E313" s="35">
        <v>170150</v>
      </c>
    </row>
    <row r="314" spans="1:5" ht="15" x14ac:dyDescent="0.25">
      <c r="A314" s="23" t="s">
        <v>503</v>
      </c>
      <c r="B314" s="2" t="s">
        <v>2</v>
      </c>
      <c r="C314" s="2" t="s">
        <v>4</v>
      </c>
      <c r="D314" s="21" t="s">
        <v>335</v>
      </c>
      <c r="E314" s="35">
        <v>158400</v>
      </c>
    </row>
    <row r="315" spans="1:5" ht="15" x14ac:dyDescent="0.25">
      <c r="A315" s="23" t="s">
        <v>504</v>
      </c>
      <c r="B315" s="2" t="s">
        <v>2</v>
      </c>
      <c r="C315" s="2" t="s">
        <v>4</v>
      </c>
      <c r="D315" s="21" t="s">
        <v>335</v>
      </c>
      <c r="E315" s="35">
        <v>164000</v>
      </c>
    </row>
    <row r="316" spans="1:5" ht="15" x14ac:dyDescent="0.25">
      <c r="A316" s="23" t="s">
        <v>505</v>
      </c>
      <c r="B316" s="2" t="s">
        <v>2</v>
      </c>
      <c r="C316" s="2" t="s">
        <v>4</v>
      </c>
      <c r="D316" s="21" t="s">
        <v>335</v>
      </c>
      <c r="E316" s="35">
        <v>189500</v>
      </c>
    </row>
    <row r="317" spans="1:5" ht="15" x14ac:dyDescent="0.25">
      <c r="A317" s="23" t="s">
        <v>506</v>
      </c>
      <c r="B317" s="2" t="s">
        <v>2</v>
      </c>
      <c r="C317" s="2" t="s">
        <v>4</v>
      </c>
      <c r="D317" s="21" t="s">
        <v>335</v>
      </c>
      <c r="E317" s="35">
        <v>217100</v>
      </c>
    </row>
    <row r="318" spans="1:5" ht="15" x14ac:dyDescent="0.25">
      <c r="A318" s="23" t="s">
        <v>507</v>
      </c>
      <c r="B318" s="2" t="s">
        <v>2</v>
      </c>
      <c r="C318" s="2" t="s">
        <v>4</v>
      </c>
      <c r="D318" s="21" t="s">
        <v>335</v>
      </c>
      <c r="E318" s="35">
        <v>168000</v>
      </c>
    </row>
    <row r="319" spans="1:5" ht="25.5" x14ac:dyDescent="0.2">
      <c r="A319" s="9" t="s">
        <v>508</v>
      </c>
      <c r="B319" s="2" t="s">
        <v>2</v>
      </c>
      <c r="C319" s="2" t="s">
        <v>8</v>
      </c>
      <c r="D319" s="2" t="s">
        <v>509</v>
      </c>
      <c r="E319" s="37">
        <f>55129+4553</f>
        <v>59682</v>
      </c>
    </row>
    <row r="320" spans="1:5" x14ac:dyDescent="0.2">
      <c r="A320" s="9" t="s">
        <v>510</v>
      </c>
      <c r="B320" s="2" t="s">
        <v>2</v>
      </c>
      <c r="C320" s="2" t="s">
        <v>8</v>
      </c>
      <c r="D320" s="2" t="s">
        <v>511</v>
      </c>
      <c r="E320" s="37">
        <v>35000</v>
      </c>
    </row>
    <row r="321" spans="1:5" x14ac:dyDescent="0.2">
      <c r="A321" s="9" t="s">
        <v>512</v>
      </c>
      <c r="B321" s="2" t="s">
        <v>2</v>
      </c>
      <c r="C321" s="2" t="s">
        <v>513</v>
      </c>
      <c r="D321" s="2" t="s">
        <v>514</v>
      </c>
      <c r="E321" s="31">
        <v>234000</v>
      </c>
    </row>
    <row r="322" spans="1:5" x14ac:dyDescent="0.2">
      <c r="A322" s="9" t="s">
        <v>515</v>
      </c>
      <c r="B322" s="2" t="s">
        <v>2</v>
      </c>
      <c r="C322" s="2" t="s">
        <v>516</v>
      </c>
      <c r="D322" s="2" t="s">
        <v>5</v>
      </c>
      <c r="E322" s="31">
        <v>158400</v>
      </c>
    </row>
    <row r="323" spans="1:5" x14ac:dyDescent="0.2">
      <c r="A323" s="9" t="s">
        <v>518</v>
      </c>
      <c r="B323" s="2" t="s">
        <v>2</v>
      </c>
      <c r="C323" s="2" t="s">
        <v>4</v>
      </c>
      <c r="D323" s="2" t="s">
        <v>519</v>
      </c>
      <c r="E323" s="31">
        <v>171603</v>
      </c>
    </row>
    <row r="324" spans="1:5" x14ac:dyDescent="0.2">
      <c r="A324" s="9" t="s">
        <v>520</v>
      </c>
      <c r="B324" s="2" t="s">
        <v>2</v>
      </c>
      <c r="C324" s="2" t="s">
        <v>14</v>
      </c>
      <c r="D324" s="2" t="s">
        <v>521</v>
      </c>
      <c r="E324" s="31">
        <v>102655</v>
      </c>
    </row>
    <row r="325" spans="1:5" x14ac:dyDescent="0.2">
      <c r="A325" s="9" t="s">
        <v>522</v>
      </c>
      <c r="B325" s="2" t="s">
        <v>2</v>
      </c>
      <c r="C325" s="2" t="s">
        <v>4</v>
      </c>
      <c r="D325" s="2" t="s">
        <v>523</v>
      </c>
      <c r="E325" s="31">
        <v>97000</v>
      </c>
    </row>
    <row r="326" spans="1:5" x14ac:dyDescent="0.2">
      <c r="A326" s="9" t="s">
        <v>524</v>
      </c>
      <c r="B326" s="2" t="s">
        <v>2</v>
      </c>
      <c r="C326" s="2" t="s">
        <v>214</v>
      </c>
      <c r="D326" s="2" t="s">
        <v>6</v>
      </c>
      <c r="E326" s="31">
        <v>117800</v>
      </c>
    </row>
    <row r="327" spans="1:5" x14ac:dyDescent="0.2">
      <c r="A327" s="9" t="s">
        <v>510</v>
      </c>
      <c r="B327" s="2" t="s">
        <v>2</v>
      </c>
      <c r="C327" s="2" t="s">
        <v>8</v>
      </c>
      <c r="D327" s="2" t="s">
        <v>188</v>
      </c>
      <c r="E327" s="37">
        <f>17000+14000</f>
        <v>31000</v>
      </c>
    </row>
    <row r="328" spans="1:5" x14ac:dyDescent="0.2">
      <c r="A328" s="9" t="s">
        <v>525</v>
      </c>
      <c r="B328" s="2" t="s">
        <v>2</v>
      </c>
      <c r="C328" s="2" t="s">
        <v>4</v>
      </c>
      <c r="D328" s="2" t="s">
        <v>526</v>
      </c>
      <c r="E328" s="31">
        <v>85730</v>
      </c>
    </row>
    <row r="329" spans="1:5" x14ac:dyDescent="0.2">
      <c r="A329" s="9" t="s">
        <v>527</v>
      </c>
      <c r="B329" s="2" t="s">
        <v>2</v>
      </c>
      <c r="C329" s="2" t="s">
        <v>528</v>
      </c>
      <c r="D329" s="2" t="s">
        <v>189</v>
      </c>
      <c r="E329" s="31">
        <v>110000</v>
      </c>
    </row>
    <row r="330" spans="1:5" x14ac:dyDescent="0.2">
      <c r="A330" s="9" t="s">
        <v>529</v>
      </c>
      <c r="B330" s="2" t="s">
        <v>2</v>
      </c>
      <c r="C330" s="2" t="s">
        <v>4</v>
      </c>
      <c r="D330" s="2" t="s">
        <v>530</v>
      </c>
      <c r="E330" s="31">
        <v>46200</v>
      </c>
    </row>
    <row r="331" spans="1:5" x14ac:dyDescent="0.2">
      <c r="A331" s="9" t="s">
        <v>531</v>
      </c>
      <c r="B331" s="2" t="s">
        <v>2</v>
      </c>
      <c r="C331" s="2" t="s">
        <v>41</v>
      </c>
      <c r="D331" s="2" t="s">
        <v>443</v>
      </c>
      <c r="E331" s="31">
        <v>14320</v>
      </c>
    </row>
    <row r="332" spans="1:5" x14ac:dyDescent="0.2">
      <c r="A332" s="9" t="s">
        <v>532</v>
      </c>
      <c r="B332" s="2" t="s">
        <v>2</v>
      </c>
      <c r="C332" s="2" t="s">
        <v>4</v>
      </c>
      <c r="D332" s="2" t="s">
        <v>533</v>
      </c>
      <c r="E332" s="31">
        <v>558400</v>
      </c>
    </row>
    <row r="333" spans="1:5" ht="25.5" x14ac:dyDescent="0.2">
      <c r="A333" s="9" t="s">
        <v>508</v>
      </c>
      <c r="B333" s="2" t="s">
        <v>2</v>
      </c>
      <c r="C333" s="2" t="s">
        <v>8</v>
      </c>
      <c r="D333" s="2" t="s">
        <v>534</v>
      </c>
      <c r="E333" s="31">
        <v>71500</v>
      </c>
    </row>
    <row r="334" spans="1:5" x14ac:dyDescent="0.2">
      <c r="A334" s="9" t="s">
        <v>25</v>
      </c>
      <c r="B334" s="2" t="s">
        <v>2</v>
      </c>
      <c r="C334" s="2" t="s">
        <v>3</v>
      </c>
      <c r="D334" s="2" t="s">
        <v>107</v>
      </c>
      <c r="E334" s="31">
        <v>525000</v>
      </c>
    </row>
    <row r="335" spans="1:5" ht="15" x14ac:dyDescent="0.25">
      <c r="A335" s="23" t="s">
        <v>535</v>
      </c>
      <c r="B335" s="2" t="s">
        <v>2</v>
      </c>
      <c r="C335" s="2" t="s">
        <v>4</v>
      </c>
      <c r="D335" s="2" t="s">
        <v>478</v>
      </c>
      <c r="E335" s="36">
        <v>93318</v>
      </c>
    </row>
    <row r="336" spans="1:5" ht="15" x14ac:dyDescent="0.25">
      <c r="A336" s="23" t="s">
        <v>536</v>
      </c>
      <c r="B336" s="2" t="s">
        <v>2</v>
      </c>
      <c r="C336" s="2" t="s">
        <v>4</v>
      </c>
      <c r="D336" s="2" t="s">
        <v>478</v>
      </c>
      <c r="E336" s="36">
        <v>45732</v>
      </c>
    </row>
    <row r="337" spans="1:5" ht="15" x14ac:dyDescent="0.25">
      <c r="A337" s="23" t="s">
        <v>537</v>
      </c>
      <c r="B337" s="2" t="s">
        <v>2</v>
      </c>
      <c r="C337" s="2" t="s">
        <v>4</v>
      </c>
      <c r="D337" s="2" t="s">
        <v>478</v>
      </c>
      <c r="E337" s="36">
        <v>105369</v>
      </c>
    </row>
    <row r="338" spans="1:5" x14ac:dyDescent="0.2">
      <c r="A338" s="9" t="s">
        <v>538</v>
      </c>
      <c r="B338" s="2" t="s">
        <v>2</v>
      </c>
      <c r="C338" s="2" t="s">
        <v>4</v>
      </c>
      <c r="D338" s="2" t="s">
        <v>539</v>
      </c>
      <c r="E338" s="31">
        <v>107100</v>
      </c>
    </row>
    <row r="339" spans="1:5" x14ac:dyDescent="0.2">
      <c r="A339" s="9" t="s">
        <v>540</v>
      </c>
      <c r="B339" s="2" t="s">
        <v>2</v>
      </c>
      <c r="C339" s="2" t="s">
        <v>4</v>
      </c>
      <c r="D339" s="2" t="s">
        <v>478</v>
      </c>
      <c r="E339" s="31">
        <v>70990</v>
      </c>
    </row>
    <row r="340" spans="1:5" x14ac:dyDescent="0.2">
      <c r="A340" s="9" t="s">
        <v>541</v>
      </c>
      <c r="B340" s="2" t="s">
        <v>2</v>
      </c>
      <c r="C340" s="2" t="s">
        <v>4</v>
      </c>
      <c r="D340" s="2" t="s">
        <v>478</v>
      </c>
      <c r="E340" s="31">
        <v>81220</v>
      </c>
    </row>
    <row r="341" spans="1:5" x14ac:dyDescent="0.2">
      <c r="A341" s="9" t="s">
        <v>542</v>
      </c>
      <c r="B341" s="2" t="s">
        <v>2</v>
      </c>
      <c r="C341" s="2" t="s">
        <v>4</v>
      </c>
      <c r="D341" s="2" t="s">
        <v>45</v>
      </c>
      <c r="E341" s="31">
        <v>20500</v>
      </c>
    </row>
    <row r="342" spans="1:5" x14ac:dyDescent="0.2">
      <c r="A342" s="9" t="s">
        <v>543</v>
      </c>
      <c r="B342" s="2" t="s">
        <v>2</v>
      </c>
      <c r="C342" s="2" t="s">
        <v>3</v>
      </c>
      <c r="D342" s="2" t="s">
        <v>544</v>
      </c>
      <c r="E342" s="31">
        <f>525000+6*10653*61.55+20000</f>
        <v>4479152.9000000004</v>
      </c>
    </row>
    <row r="343" spans="1:5" x14ac:dyDescent="0.2">
      <c r="A343" s="9" t="s">
        <v>364</v>
      </c>
      <c r="B343" s="2" t="s">
        <v>2</v>
      </c>
      <c r="C343" s="2" t="s">
        <v>3</v>
      </c>
      <c r="D343" s="2" t="s">
        <v>107</v>
      </c>
      <c r="E343" s="31">
        <v>1050000</v>
      </c>
    </row>
    <row r="344" spans="1:5" ht="15" x14ac:dyDescent="0.25">
      <c r="A344" s="23" t="s">
        <v>545</v>
      </c>
      <c r="B344" s="2" t="s">
        <v>2</v>
      </c>
      <c r="C344" s="2" t="s">
        <v>4</v>
      </c>
      <c r="D344" s="2" t="s">
        <v>546</v>
      </c>
      <c r="E344" s="36">
        <v>76384</v>
      </c>
    </row>
    <row r="345" spans="1:5" ht="15" x14ac:dyDescent="0.25">
      <c r="A345" s="23" t="s">
        <v>547</v>
      </c>
      <c r="B345" s="2" t="s">
        <v>2</v>
      </c>
      <c r="C345" s="2" t="s">
        <v>4</v>
      </c>
      <c r="D345" s="2" t="s">
        <v>546</v>
      </c>
      <c r="E345" s="36">
        <v>45942</v>
      </c>
    </row>
    <row r="346" spans="1:5" ht="15" x14ac:dyDescent="0.25">
      <c r="A346" s="23" t="s">
        <v>548</v>
      </c>
      <c r="B346" s="2" t="s">
        <v>2</v>
      </c>
      <c r="C346" s="2" t="s">
        <v>4</v>
      </c>
      <c r="D346" s="2" t="s">
        <v>546</v>
      </c>
      <c r="E346" s="36">
        <v>45942</v>
      </c>
    </row>
    <row r="347" spans="1:5" ht="15" x14ac:dyDescent="0.25">
      <c r="A347" s="23" t="s">
        <v>549</v>
      </c>
      <c r="B347" s="2" t="s">
        <v>2</v>
      </c>
      <c r="C347" s="2" t="s">
        <v>4</v>
      </c>
      <c r="D347" s="2" t="s">
        <v>546</v>
      </c>
      <c r="E347" s="36">
        <v>45942</v>
      </c>
    </row>
    <row r="348" spans="1:5" ht="15" x14ac:dyDescent="0.25">
      <c r="A348" s="23" t="s">
        <v>550</v>
      </c>
      <c r="B348" s="2" t="s">
        <v>2</v>
      </c>
      <c r="C348" s="2" t="s">
        <v>4</v>
      </c>
      <c r="D348" s="2" t="s">
        <v>546</v>
      </c>
      <c r="E348" s="36">
        <v>76322</v>
      </c>
    </row>
    <row r="349" spans="1:5" ht="15" x14ac:dyDescent="0.25">
      <c r="A349" s="23" t="s">
        <v>551</v>
      </c>
      <c r="B349" s="2" t="s">
        <v>2</v>
      </c>
      <c r="C349" s="2" t="s">
        <v>4</v>
      </c>
      <c r="D349" s="2" t="s">
        <v>546</v>
      </c>
      <c r="E349" s="36">
        <v>76384</v>
      </c>
    </row>
    <row r="350" spans="1:5" ht="15" x14ac:dyDescent="0.25">
      <c r="A350" s="23" t="s">
        <v>552</v>
      </c>
      <c r="B350" s="2" t="s">
        <v>2</v>
      </c>
      <c r="C350" s="2" t="s">
        <v>4</v>
      </c>
      <c r="D350" s="2" t="s">
        <v>546</v>
      </c>
      <c r="E350" s="36">
        <v>45942</v>
      </c>
    </row>
    <row r="351" spans="1:5" ht="15" x14ac:dyDescent="0.25">
      <c r="A351" s="23" t="s">
        <v>553</v>
      </c>
      <c r="B351" s="2" t="s">
        <v>2</v>
      </c>
      <c r="C351" s="2" t="s">
        <v>4</v>
      </c>
      <c r="D351" s="2" t="s">
        <v>546</v>
      </c>
      <c r="E351" s="36">
        <v>76384</v>
      </c>
    </row>
    <row r="352" spans="1:5" ht="15" x14ac:dyDescent="0.25">
      <c r="A352" s="23" t="s">
        <v>554</v>
      </c>
      <c r="B352" s="2" t="s">
        <v>2</v>
      </c>
      <c r="C352" s="2" t="s">
        <v>4</v>
      </c>
      <c r="D352" s="2" t="s">
        <v>546</v>
      </c>
      <c r="E352" s="36">
        <v>58342</v>
      </c>
    </row>
    <row r="353" spans="1:5" ht="15" x14ac:dyDescent="0.25">
      <c r="A353" s="23" t="s">
        <v>81</v>
      </c>
      <c r="B353" s="2" t="s">
        <v>2</v>
      </c>
      <c r="C353" s="2" t="s">
        <v>4</v>
      </c>
      <c r="D353" s="2" t="s">
        <v>546</v>
      </c>
      <c r="E353" s="36">
        <v>58032</v>
      </c>
    </row>
    <row r="354" spans="1:5" ht="15" x14ac:dyDescent="0.25">
      <c r="A354" s="23" t="s">
        <v>555</v>
      </c>
      <c r="B354" s="2" t="s">
        <v>2</v>
      </c>
      <c r="C354" s="2" t="s">
        <v>4</v>
      </c>
      <c r="D354" s="2" t="s">
        <v>546</v>
      </c>
      <c r="E354" s="36">
        <v>36642</v>
      </c>
    </row>
    <row r="355" spans="1:5" ht="15" x14ac:dyDescent="0.25">
      <c r="A355" s="23" t="s">
        <v>556</v>
      </c>
      <c r="B355" s="2" t="s">
        <v>2</v>
      </c>
      <c r="C355" s="2" t="s">
        <v>4</v>
      </c>
      <c r="D355" s="2" t="s">
        <v>546</v>
      </c>
      <c r="E355" s="36">
        <v>58342</v>
      </c>
    </row>
    <row r="356" spans="1:5" ht="15" x14ac:dyDescent="0.25">
      <c r="A356" s="23" t="s">
        <v>557</v>
      </c>
      <c r="B356" s="2" t="s">
        <v>2</v>
      </c>
      <c r="C356" s="2" t="s">
        <v>4</v>
      </c>
      <c r="D356" s="2" t="s">
        <v>546</v>
      </c>
      <c r="E356" s="36">
        <v>88784</v>
      </c>
    </row>
    <row r="357" spans="1:5" ht="15" x14ac:dyDescent="0.25">
      <c r="A357" s="23" t="s">
        <v>558</v>
      </c>
      <c r="B357" s="2" t="s">
        <v>2</v>
      </c>
      <c r="C357" s="2" t="s">
        <v>4</v>
      </c>
      <c r="D357" s="2" t="s">
        <v>546</v>
      </c>
      <c r="E357" s="36">
        <v>58342</v>
      </c>
    </row>
    <row r="358" spans="1:5" ht="15" x14ac:dyDescent="0.25">
      <c r="A358" s="23" t="s">
        <v>559</v>
      </c>
      <c r="B358" s="2" t="s">
        <v>2</v>
      </c>
      <c r="C358" s="2" t="s">
        <v>4</v>
      </c>
      <c r="D358" s="2" t="s">
        <v>546</v>
      </c>
      <c r="E358" s="36">
        <v>58032</v>
      </c>
    </row>
    <row r="359" spans="1:5" ht="15" x14ac:dyDescent="0.25">
      <c r="A359" s="23" t="s">
        <v>560</v>
      </c>
      <c r="B359" s="2" t="s">
        <v>2</v>
      </c>
      <c r="C359" s="2" t="s">
        <v>4</v>
      </c>
      <c r="D359" s="2" t="s">
        <v>546</v>
      </c>
      <c r="E359" s="36">
        <v>49042</v>
      </c>
    </row>
    <row r="360" spans="1:5" ht="15" x14ac:dyDescent="0.25">
      <c r="A360" s="23" t="s">
        <v>413</v>
      </c>
      <c r="B360" s="2" t="s">
        <v>2</v>
      </c>
      <c r="C360" s="2" t="s">
        <v>4</v>
      </c>
      <c r="D360" s="2" t="s">
        <v>546</v>
      </c>
      <c r="E360" s="36">
        <v>36642</v>
      </c>
    </row>
    <row r="361" spans="1:5" ht="15" x14ac:dyDescent="0.25">
      <c r="A361" s="21" t="s">
        <v>561</v>
      </c>
      <c r="B361" s="2" t="s">
        <v>2</v>
      </c>
      <c r="C361" s="2" t="s">
        <v>562</v>
      </c>
      <c r="D361" s="2" t="s">
        <v>563</v>
      </c>
      <c r="E361" s="36">
        <v>589000</v>
      </c>
    </row>
    <row r="362" spans="1:5" ht="15" x14ac:dyDescent="0.25">
      <c r="A362" s="21" t="s">
        <v>564</v>
      </c>
      <c r="B362" s="2" t="s">
        <v>2</v>
      </c>
      <c r="C362" s="2" t="s">
        <v>8</v>
      </c>
      <c r="D362" s="2" t="s">
        <v>565</v>
      </c>
      <c r="E362" s="36">
        <v>38750</v>
      </c>
    </row>
    <row r="363" spans="1:5" x14ac:dyDescent="0.2">
      <c r="A363" s="9" t="s">
        <v>566</v>
      </c>
      <c r="B363" s="2" t="s">
        <v>2</v>
      </c>
      <c r="C363" s="2" t="s">
        <v>3</v>
      </c>
      <c r="D363" s="2" t="s">
        <v>363</v>
      </c>
      <c r="E363" s="31">
        <f>42614*62</f>
        <v>2642068</v>
      </c>
    </row>
    <row r="364" spans="1:5" x14ac:dyDescent="0.2">
      <c r="A364" s="9" t="s">
        <v>174</v>
      </c>
      <c r="B364" s="2" t="s">
        <v>2</v>
      </c>
      <c r="C364" s="2" t="s">
        <v>110</v>
      </c>
      <c r="D364" s="2" t="s">
        <v>131</v>
      </c>
      <c r="E364" s="31">
        <v>165000</v>
      </c>
    </row>
    <row r="365" spans="1:5" x14ac:dyDescent="0.2">
      <c r="A365" s="9" t="s">
        <v>143</v>
      </c>
      <c r="B365" s="2" t="s">
        <v>2</v>
      </c>
      <c r="C365" s="2" t="s">
        <v>4</v>
      </c>
      <c r="D365" s="2" t="s">
        <v>45</v>
      </c>
      <c r="E365" s="31">
        <v>50000</v>
      </c>
    </row>
    <row r="366" spans="1:5" x14ac:dyDescent="0.2">
      <c r="A366" s="9" t="s">
        <v>129</v>
      </c>
      <c r="B366" s="2" t="s">
        <v>2</v>
      </c>
      <c r="C366" s="2" t="s">
        <v>20</v>
      </c>
      <c r="D366" s="2" t="s">
        <v>21</v>
      </c>
      <c r="E366" s="31">
        <v>30000</v>
      </c>
    </row>
    <row r="367" spans="1:5" x14ac:dyDescent="0.2">
      <c r="A367" s="9" t="s">
        <v>567</v>
      </c>
      <c r="B367" s="2" t="s">
        <v>2</v>
      </c>
      <c r="C367" s="2" t="s">
        <v>20</v>
      </c>
      <c r="D367" s="2" t="s">
        <v>21</v>
      </c>
      <c r="E367" s="31">
        <v>30000</v>
      </c>
    </row>
    <row r="368" spans="1:5" x14ac:dyDescent="0.2">
      <c r="A368" s="9" t="s">
        <v>568</v>
      </c>
      <c r="B368" s="2" t="s">
        <v>2</v>
      </c>
      <c r="C368" s="2" t="s">
        <v>20</v>
      </c>
      <c r="D368" s="2" t="s">
        <v>21</v>
      </c>
      <c r="E368" s="31">
        <v>30000</v>
      </c>
    </row>
    <row r="369" spans="1:5" x14ac:dyDescent="0.2">
      <c r="A369" s="9" t="s">
        <v>569</v>
      </c>
      <c r="B369" s="2" t="s">
        <v>2</v>
      </c>
      <c r="C369" s="2" t="s">
        <v>20</v>
      </c>
      <c r="D369" s="2" t="s">
        <v>21</v>
      </c>
      <c r="E369" s="31">
        <v>30000</v>
      </c>
    </row>
    <row r="370" spans="1:5" x14ac:dyDescent="0.2">
      <c r="A370" s="9" t="s">
        <v>32</v>
      </c>
      <c r="B370" s="2" t="s">
        <v>2</v>
      </c>
      <c r="C370" s="2" t="s">
        <v>20</v>
      </c>
      <c r="D370" s="2" t="s">
        <v>21</v>
      </c>
      <c r="E370" s="31">
        <v>30000</v>
      </c>
    </row>
    <row r="371" spans="1:5" x14ac:dyDescent="0.2">
      <c r="A371" s="9" t="s">
        <v>31</v>
      </c>
      <c r="B371" s="2" t="s">
        <v>2</v>
      </c>
      <c r="C371" s="2" t="s">
        <v>20</v>
      </c>
      <c r="D371" s="2" t="s">
        <v>21</v>
      </c>
      <c r="E371" s="31">
        <v>30000</v>
      </c>
    </row>
    <row r="372" spans="1:5" x14ac:dyDescent="0.2">
      <c r="A372" s="9" t="s">
        <v>572</v>
      </c>
      <c r="B372" s="2" t="s">
        <v>2</v>
      </c>
      <c r="C372" s="2" t="s">
        <v>20</v>
      </c>
      <c r="D372" s="2" t="s">
        <v>21</v>
      </c>
      <c r="E372" s="31">
        <v>30000</v>
      </c>
    </row>
    <row r="373" spans="1:5" x14ac:dyDescent="0.2">
      <c r="A373" s="9" t="s">
        <v>22</v>
      </c>
      <c r="B373" s="2" t="s">
        <v>2</v>
      </c>
      <c r="C373" s="2" t="s">
        <v>20</v>
      </c>
      <c r="D373" s="2" t="s">
        <v>21</v>
      </c>
      <c r="E373" s="31">
        <v>30000</v>
      </c>
    </row>
    <row r="374" spans="1:5" x14ac:dyDescent="0.2">
      <c r="A374" s="9" t="s">
        <v>573</v>
      </c>
      <c r="B374" s="2" t="s">
        <v>2</v>
      </c>
      <c r="C374" s="2" t="s">
        <v>35</v>
      </c>
      <c r="D374" s="2" t="s">
        <v>45</v>
      </c>
      <c r="E374" s="31">
        <v>30000</v>
      </c>
    </row>
    <row r="375" spans="1:5" x14ac:dyDescent="0.2">
      <c r="A375" s="9" t="s">
        <v>575</v>
      </c>
      <c r="B375" s="2" t="s">
        <v>2</v>
      </c>
      <c r="C375" s="2" t="s">
        <v>35</v>
      </c>
      <c r="D375" s="2" t="s">
        <v>576</v>
      </c>
      <c r="E375" s="31">
        <v>40000</v>
      </c>
    </row>
    <row r="376" spans="1:5" x14ac:dyDescent="0.2">
      <c r="A376" s="9" t="s">
        <v>577</v>
      </c>
      <c r="B376" s="2" t="s">
        <v>578</v>
      </c>
      <c r="C376" s="2" t="s">
        <v>430</v>
      </c>
      <c r="D376" s="2" t="s">
        <v>579</v>
      </c>
      <c r="E376" s="31">
        <v>753400</v>
      </c>
    </row>
    <row r="377" spans="1:5" x14ac:dyDescent="0.2">
      <c r="A377" s="9" t="s">
        <v>580</v>
      </c>
      <c r="B377" s="2" t="s">
        <v>2</v>
      </c>
      <c r="C377" s="2" t="s">
        <v>581</v>
      </c>
      <c r="D377" s="2" t="s">
        <v>582</v>
      </c>
      <c r="E377" s="31">
        <v>1000000</v>
      </c>
    </row>
    <row r="378" spans="1:5" x14ac:dyDescent="0.2">
      <c r="A378" s="9" t="s">
        <v>570</v>
      </c>
      <c r="B378" s="2" t="s">
        <v>2</v>
      </c>
      <c r="C378" s="2" t="s">
        <v>4</v>
      </c>
      <c r="D378" s="2" t="s">
        <v>5</v>
      </c>
      <c r="E378" s="31">
        <f>3091*57.5</f>
        <v>177732.5</v>
      </c>
    </row>
    <row r="379" spans="1:5" x14ac:dyDescent="0.2">
      <c r="A379" s="9" t="s">
        <v>584</v>
      </c>
      <c r="B379" s="2" t="s">
        <v>2</v>
      </c>
      <c r="C379" s="2" t="s">
        <v>156</v>
      </c>
      <c r="D379" s="2" t="s">
        <v>190</v>
      </c>
      <c r="E379" s="31">
        <f>10770*57.8</f>
        <v>622506</v>
      </c>
    </row>
    <row r="380" spans="1:5" x14ac:dyDescent="0.2">
      <c r="A380" s="9" t="s">
        <v>585</v>
      </c>
      <c r="B380" s="2" t="s">
        <v>2</v>
      </c>
      <c r="C380" s="2" t="s">
        <v>9</v>
      </c>
      <c r="D380" s="2" t="s">
        <v>292</v>
      </c>
      <c r="E380" s="31">
        <f>7082*62</f>
        <v>439084</v>
      </c>
    </row>
    <row r="381" spans="1:5" x14ac:dyDescent="0.2">
      <c r="A381" s="9" t="s">
        <v>587</v>
      </c>
      <c r="B381" s="2" t="s">
        <v>2</v>
      </c>
      <c r="C381" s="2" t="s">
        <v>588</v>
      </c>
      <c r="D381" s="2" t="s">
        <v>590</v>
      </c>
      <c r="E381" s="31">
        <v>104590</v>
      </c>
    </row>
    <row r="382" spans="1:5" x14ac:dyDescent="0.2">
      <c r="A382" s="9" t="s">
        <v>591</v>
      </c>
      <c r="B382" s="2" t="s">
        <v>2</v>
      </c>
      <c r="C382" s="2" t="s">
        <v>9</v>
      </c>
      <c r="D382" s="2" t="s">
        <v>292</v>
      </c>
      <c r="E382" s="31">
        <f>10447*62</f>
        <v>647714</v>
      </c>
    </row>
    <row r="383" spans="1:5" ht="25.5" x14ac:dyDescent="0.2">
      <c r="A383" s="2" t="s">
        <v>592</v>
      </c>
      <c r="B383" s="2" t="s">
        <v>2</v>
      </c>
      <c r="C383" s="2" t="s">
        <v>4</v>
      </c>
      <c r="D383" s="2" t="s">
        <v>1225</v>
      </c>
      <c r="E383" s="37">
        <v>264000</v>
      </c>
    </row>
    <row r="384" spans="1:5" x14ac:dyDescent="0.2">
      <c r="A384" s="9" t="s">
        <v>593</v>
      </c>
      <c r="B384" s="2" t="s">
        <v>2</v>
      </c>
      <c r="C384" s="2" t="s">
        <v>594</v>
      </c>
      <c r="D384" s="2" t="s">
        <v>295</v>
      </c>
      <c r="E384" s="31">
        <f>5150*62</f>
        <v>319300</v>
      </c>
    </row>
    <row r="385" spans="1:5" ht="25.5" x14ac:dyDescent="0.2">
      <c r="A385" s="2" t="s">
        <v>595</v>
      </c>
      <c r="B385" s="2" t="s">
        <v>2</v>
      </c>
      <c r="C385" s="2" t="s">
        <v>596</v>
      </c>
      <c r="D385" s="24" t="s">
        <v>1225</v>
      </c>
      <c r="E385" s="37">
        <v>254000</v>
      </c>
    </row>
    <row r="386" spans="1:5" ht="25.5" x14ac:dyDescent="0.2">
      <c r="A386" s="2" t="s">
        <v>597</v>
      </c>
      <c r="B386" s="2" t="s">
        <v>2</v>
      </c>
      <c r="C386" s="2" t="s">
        <v>4</v>
      </c>
      <c r="D386" s="24" t="s">
        <v>1225</v>
      </c>
      <c r="E386" s="37">
        <v>264000</v>
      </c>
    </row>
    <row r="387" spans="1:5" ht="25.5" x14ac:dyDescent="0.2">
      <c r="A387" s="2" t="s">
        <v>598</v>
      </c>
      <c r="B387" s="2" t="s">
        <v>2</v>
      </c>
      <c r="C387" s="2" t="s">
        <v>4</v>
      </c>
      <c r="D387" s="24" t="s">
        <v>1225</v>
      </c>
      <c r="E387" s="37">
        <v>254000</v>
      </c>
    </row>
    <row r="388" spans="1:5" ht="15" x14ac:dyDescent="0.25">
      <c r="A388" s="21" t="s">
        <v>599</v>
      </c>
      <c r="B388" s="2" t="s">
        <v>2</v>
      </c>
      <c r="C388" s="2" t="s">
        <v>4</v>
      </c>
      <c r="D388" s="2" t="s">
        <v>360</v>
      </c>
      <c r="E388" s="36">
        <v>51680</v>
      </c>
    </row>
    <row r="389" spans="1:5" ht="15" x14ac:dyDescent="0.25">
      <c r="A389" s="21" t="s">
        <v>167</v>
      </c>
      <c r="B389" s="2" t="s">
        <v>2</v>
      </c>
      <c r="C389" s="2" t="s">
        <v>4</v>
      </c>
      <c r="D389" s="2" t="s">
        <v>360</v>
      </c>
      <c r="E389" s="36">
        <v>51680</v>
      </c>
    </row>
    <row r="390" spans="1:5" ht="15" x14ac:dyDescent="0.25">
      <c r="A390" s="21" t="s">
        <v>600</v>
      </c>
      <c r="B390" s="2" t="s">
        <v>2</v>
      </c>
      <c r="C390" s="2" t="s">
        <v>4</v>
      </c>
      <c r="D390" s="2" t="s">
        <v>360</v>
      </c>
      <c r="E390" s="36">
        <v>89040</v>
      </c>
    </row>
    <row r="391" spans="1:5" ht="15" x14ac:dyDescent="0.25">
      <c r="A391" s="21" t="s">
        <v>290</v>
      </c>
      <c r="B391" s="2" t="s">
        <v>2</v>
      </c>
      <c r="C391" s="2" t="s">
        <v>4</v>
      </c>
      <c r="D391" s="2" t="s">
        <v>360</v>
      </c>
      <c r="E391" s="36">
        <v>89040</v>
      </c>
    </row>
    <row r="392" spans="1:5" ht="15" x14ac:dyDescent="0.25">
      <c r="A392" s="21" t="s">
        <v>325</v>
      </c>
      <c r="B392" s="2" t="s">
        <v>2</v>
      </c>
      <c r="C392" s="2" t="s">
        <v>4</v>
      </c>
      <c r="D392" s="2" t="s">
        <v>360</v>
      </c>
      <c r="E392" s="36">
        <v>89040</v>
      </c>
    </row>
    <row r="393" spans="1:5" ht="15" x14ac:dyDescent="0.25">
      <c r="A393" s="21" t="s">
        <v>345</v>
      </c>
      <c r="B393" s="2" t="s">
        <v>2</v>
      </c>
      <c r="C393" s="2" t="s">
        <v>4</v>
      </c>
      <c r="D393" s="2" t="s">
        <v>360</v>
      </c>
      <c r="E393" s="36">
        <v>89040</v>
      </c>
    </row>
    <row r="394" spans="1:5" ht="15" x14ac:dyDescent="0.25">
      <c r="A394" s="21" t="s">
        <v>602</v>
      </c>
      <c r="B394" s="2" t="s">
        <v>2</v>
      </c>
      <c r="C394" s="2" t="s">
        <v>4</v>
      </c>
      <c r="D394" s="2" t="s">
        <v>360</v>
      </c>
      <c r="E394" s="36">
        <v>89040</v>
      </c>
    </row>
    <row r="395" spans="1:5" ht="15" x14ac:dyDescent="0.25">
      <c r="A395" s="21" t="s">
        <v>603</v>
      </c>
      <c r="B395" s="2" t="s">
        <v>2</v>
      </c>
      <c r="C395" s="2" t="s">
        <v>4</v>
      </c>
      <c r="D395" s="2" t="s">
        <v>360</v>
      </c>
      <c r="E395" s="36">
        <v>89040</v>
      </c>
    </row>
    <row r="396" spans="1:5" ht="15" x14ac:dyDescent="0.25">
      <c r="A396" s="21" t="s">
        <v>474</v>
      </c>
      <c r="B396" s="2" t="s">
        <v>2</v>
      </c>
      <c r="C396" s="2" t="s">
        <v>4</v>
      </c>
      <c r="D396" s="2" t="s">
        <v>360</v>
      </c>
      <c r="E396" s="36">
        <v>89040</v>
      </c>
    </row>
    <row r="397" spans="1:5" x14ac:dyDescent="0.2">
      <c r="A397" s="9" t="s">
        <v>577</v>
      </c>
      <c r="B397" s="2" t="s">
        <v>578</v>
      </c>
      <c r="C397" s="2" t="s">
        <v>430</v>
      </c>
      <c r="D397" s="2" t="s">
        <v>157</v>
      </c>
      <c r="E397" s="31">
        <v>368204</v>
      </c>
    </row>
    <row r="398" spans="1:5" x14ac:dyDescent="0.2">
      <c r="A398" s="2" t="s">
        <v>604</v>
      </c>
      <c r="B398" s="2" t="s">
        <v>2</v>
      </c>
      <c r="C398" s="2" t="s">
        <v>430</v>
      </c>
      <c r="D398" s="2" t="s">
        <v>157</v>
      </c>
      <c r="E398" s="37">
        <v>1400000</v>
      </c>
    </row>
    <row r="399" spans="1:5" x14ac:dyDescent="0.2">
      <c r="A399" s="2" t="s">
        <v>604</v>
      </c>
      <c r="B399" s="2" t="s">
        <v>2</v>
      </c>
      <c r="C399" s="2" t="s">
        <v>430</v>
      </c>
      <c r="D399" s="2" t="s">
        <v>579</v>
      </c>
      <c r="E399" s="37">
        <v>849200</v>
      </c>
    </row>
    <row r="400" spans="1:5" x14ac:dyDescent="0.2">
      <c r="A400" s="9" t="s">
        <v>605</v>
      </c>
      <c r="B400" s="2" t="s">
        <v>2</v>
      </c>
      <c r="C400" s="2" t="s">
        <v>8</v>
      </c>
      <c r="D400" s="2" t="s">
        <v>606</v>
      </c>
      <c r="E400" s="31">
        <v>49000</v>
      </c>
    </row>
    <row r="401" spans="1:5" x14ac:dyDescent="0.2">
      <c r="A401" s="9" t="s">
        <v>607</v>
      </c>
      <c r="B401" s="2" t="s">
        <v>2</v>
      </c>
      <c r="C401" s="2" t="s">
        <v>4</v>
      </c>
      <c r="D401" s="2" t="s">
        <v>147</v>
      </c>
      <c r="E401" s="31">
        <v>81940</v>
      </c>
    </row>
    <row r="402" spans="1:5" x14ac:dyDescent="0.2">
      <c r="A402" s="9" t="s">
        <v>608</v>
      </c>
      <c r="B402" s="2" t="s">
        <v>2</v>
      </c>
      <c r="C402" s="2" t="s">
        <v>4</v>
      </c>
      <c r="D402" s="2" t="s">
        <v>609</v>
      </c>
      <c r="E402" s="31">
        <v>61500</v>
      </c>
    </row>
    <row r="403" spans="1:5" x14ac:dyDescent="0.2">
      <c r="A403" s="9" t="s">
        <v>610</v>
      </c>
      <c r="B403" s="2" t="s">
        <v>2</v>
      </c>
      <c r="C403" s="2" t="s">
        <v>4</v>
      </c>
      <c r="D403" s="2" t="s">
        <v>611</v>
      </c>
      <c r="E403" s="31">
        <v>165650</v>
      </c>
    </row>
    <row r="404" spans="1:5" x14ac:dyDescent="0.2">
      <c r="A404" s="9" t="s">
        <v>612</v>
      </c>
      <c r="B404" s="2" t="s">
        <v>2</v>
      </c>
      <c r="C404" s="2" t="s">
        <v>4</v>
      </c>
      <c r="D404" s="2" t="s">
        <v>613</v>
      </c>
      <c r="E404" s="31">
        <v>65200</v>
      </c>
    </row>
    <row r="405" spans="1:5" ht="25.5" x14ac:dyDescent="0.2">
      <c r="A405" s="9" t="s">
        <v>614</v>
      </c>
      <c r="B405" s="2" t="s">
        <v>2</v>
      </c>
      <c r="C405" s="2" t="s">
        <v>4</v>
      </c>
      <c r="D405" s="2" t="s">
        <v>615</v>
      </c>
      <c r="E405" s="31">
        <v>95000</v>
      </c>
    </row>
    <row r="406" spans="1:5" x14ac:dyDescent="0.2">
      <c r="A406" s="9" t="s">
        <v>616</v>
      </c>
      <c r="B406" s="2" t="s">
        <v>2</v>
      </c>
      <c r="C406" s="2" t="s">
        <v>4</v>
      </c>
      <c r="D406" s="2" t="s">
        <v>611</v>
      </c>
      <c r="E406" s="31">
        <v>200000</v>
      </c>
    </row>
    <row r="407" spans="1:5" x14ac:dyDescent="0.2">
      <c r="A407" s="9" t="s">
        <v>617</v>
      </c>
      <c r="B407" s="2" t="s">
        <v>166</v>
      </c>
      <c r="C407" s="2" t="s">
        <v>41</v>
      </c>
      <c r="D407" s="2" t="s">
        <v>176</v>
      </c>
      <c r="E407" s="31">
        <v>157916</v>
      </c>
    </row>
    <row r="408" spans="1:5" x14ac:dyDescent="0.2">
      <c r="A408" s="9" t="s">
        <v>618</v>
      </c>
      <c r="B408" s="2" t="s">
        <v>2</v>
      </c>
      <c r="C408" s="2" t="s">
        <v>4</v>
      </c>
      <c r="D408" s="2" t="s">
        <v>609</v>
      </c>
      <c r="E408" s="31">
        <v>71500</v>
      </c>
    </row>
    <row r="409" spans="1:5" x14ac:dyDescent="0.2">
      <c r="A409" s="9" t="s">
        <v>619</v>
      </c>
      <c r="B409" s="2" t="s">
        <v>2</v>
      </c>
      <c r="C409" s="2" t="s">
        <v>4</v>
      </c>
      <c r="D409" s="2" t="s">
        <v>611</v>
      </c>
      <c r="E409" s="31">
        <v>190070</v>
      </c>
    </row>
    <row r="410" spans="1:5" x14ac:dyDescent="0.2">
      <c r="A410" s="9" t="s">
        <v>620</v>
      </c>
      <c r="B410" s="2" t="s">
        <v>2</v>
      </c>
      <c r="C410" s="2" t="s">
        <v>4</v>
      </c>
      <c r="D410" s="2" t="s">
        <v>621</v>
      </c>
      <c r="E410" s="31">
        <v>97325</v>
      </c>
    </row>
    <row r="411" spans="1:5" x14ac:dyDescent="0.2">
      <c r="A411" s="9" t="s">
        <v>473</v>
      </c>
      <c r="B411" s="2" t="s">
        <v>2</v>
      </c>
      <c r="C411" s="2" t="s">
        <v>4</v>
      </c>
      <c r="D411" s="2" t="s">
        <v>622</v>
      </c>
      <c r="E411" s="31">
        <v>13000</v>
      </c>
    </row>
    <row r="412" spans="1:5" x14ac:dyDescent="0.2">
      <c r="A412" s="9" t="s">
        <v>623</v>
      </c>
      <c r="B412" s="2" t="s">
        <v>2</v>
      </c>
      <c r="C412" s="2" t="s">
        <v>4</v>
      </c>
      <c r="D412" s="2" t="s">
        <v>613</v>
      </c>
      <c r="E412" s="31">
        <v>61200</v>
      </c>
    </row>
    <row r="413" spans="1:5" ht="15" x14ac:dyDescent="0.25">
      <c r="A413" s="21" t="s">
        <v>624</v>
      </c>
      <c r="B413" s="2" t="s">
        <v>2</v>
      </c>
      <c r="C413" s="2" t="s">
        <v>4</v>
      </c>
      <c r="D413" s="21" t="s">
        <v>625</v>
      </c>
      <c r="E413" s="36">
        <v>102640</v>
      </c>
    </row>
    <row r="414" spans="1:5" ht="15" x14ac:dyDescent="0.25">
      <c r="A414" s="21" t="s">
        <v>626</v>
      </c>
      <c r="B414" s="2" t="s">
        <v>2</v>
      </c>
      <c r="C414" s="2" t="s">
        <v>4</v>
      </c>
      <c r="D414" s="21" t="s">
        <v>625</v>
      </c>
      <c r="E414" s="36">
        <v>84840</v>
      </c>
    </row>
    <row r="415" spans="1:5" ht="15" x14ac:dyDescent="0.25">
      <c r="A415" s="21" t="s">
        <v>627</v>
      </c>
      <c r="B415" s="2" t="s">
        <v>2</v>
      </c>
      <c r="C415" s="2" t="s">
        <v>4</v>
      </c>
      <c r="D415" s="21" t="s">
        <v>625</v>
      </c>
      <c r="E415" s="36">
        <v>87840</v>
      </c>
    </row>
    <row r="416" spans="1:5" ht="15" x14ac:dyDescent="0.25">
      <c r="A416" s="21" t="s">
        <v>628</v>
      </c>
      <c r="B416" s="2" t="s">
        <v>2</v>
      </c>
      <c r="C416" s="2" t="s">
        <v>4</v>
      </c>
      <c r="D416" s="21" t="s">
        <v>625</v>
      </c>
      <c r="E416" s="36">
        <v>105640</v>
      </c>
    </row>
    <row r="417" spans="1:5" ht="15" x14ac:dyDescent="0.25">
      <c r="A417" s="21" t="s">
        <v>629</v>
      </c>
      <c r="B417" s="2" t="s">
        <v>2</v>
      </c>
      <c r="C417" s="2" t="s">
        <v>4</v>
      </c>
      <c r="D417" s="21" t="s">
        <v>625</v>
      </c>
      <c r="E417" s="36">
        <v>84840</v>
      </c>
    </row>
    <row r="418" spans="1:5" ht="15" x14ac:dyDescent="0.25">
      <c r="A418" s="21" t="s">
        <v>631</v>
      </c>
      <c r="B418" s="2" t="s">
        <v>2</v>
      </c>
      <c r="C418" s="2" t="s">
        <v>4</v>
      </c>
      <c r="D418" s="21" t="s">
        <v>625</v>
      </c>
      <c r="E418" s="36">
        <v>84840</v>
      </c>
    </row>
    <row r="419" spans="1:5" ht="15" x14ac:dyDescent="0.25">
      <c r="A419" s="21" t="s">
        <v>632</v>
      </c>
      <c r="B419" s="2" t="s">
        <v>2</v>
      </c>
      <c r="C419" s="2" t="s">
        <v>4</v>
      </c>
      <c r="D419" s="21" t="s">
        <v>625</v>
      </c>
      <c r="E419" s="36">
        <v>102640</v>
      </c>
    </row>
    <row r="420" spans="1:5" ht="15" x14ac:dyDescent="0.25">
      <c r="A420" s="21" t="s">
        <v>633</v>
      </c>
      <c r="B420" s="2" t="s">
        <v>2</v>
      </c>
      <c r="C420" s="2" t="s">
        <v>4</v>
      </c>
      <c r="D420" s="21" t="s">
        <v>625</v>
      </c>
      <c r="E420" s="36">
        <v>84840</v>
      </c>
    </row>
    <row r="421" spans="1:5" ht="15" x14ac:dyDescent="0.25">
      <c r="A421" s="21" t="s">
        <v>634</v>
      </c>
      <c r="B421" s="2" t="s">
        <v>2</v>
      </c>
      <c r="C421" s="2" t="s">
        <v>4</v>
      </c>
      <c r="D421" s="21" t="s">
        <v>625</v>
      </c>
      <c r="E421" s="36">
        <v>102640</v>
      </c>
    </row>
    <row r="422" spans="1:5" ht="15" x14ac:dyDescent="0.25">
      <c r="A422" s="21" t="s">
        <v>635</v>
      </c>
      <c r="B422" s="2" t="s">
        <v>2</v>
      </c>
      <c r="C422" s="2" t="s">
        <v>4</v>
      </c>
      <c r="D422" s="21" t="s">
        <v>625</v>
      </c>
      <c r="E422" s="36">
        <v>105640</v>
      </c>
    </row>
    <row r="423" spans="1:5" ht="15" x14ac:dyDescent="0.25">
      <c r="A423" s="21" t="s">
        <v>636</v>
      </c>
      <c r="B423" s="2" t="s">
        <v>2</v>
      </c>
      <c r="C423" s="2" t="s">
        <v>4</v>
      </c>
      <c r="D423" s="21" t="s">
        <v>625</v>
      </c>
      <c r="E423" s="36">
        <v>84840</v>
      </c>
    </row>
    <row r="424" spans="1:5" ht="15" x14ac:dyDescent="0.25">
      <c r="A424" s="21" t="s">
        <v>637</v>
      </c>
      <c r="B424" s="2" t="s">
        <v>2</v>
      </c>
      <c r="C424" s="2" t="s">
        <v>4</v>
      </c>
      <c r="D424" s="21" t="s">
        <v>625</v>
      </c>
      <c r="E424" s="36">
        <v>102640</v>
      </c>
    </row>
    <row r="425" spans="1:5" ht="15" x14ac:dyDescent="0.25">
      <c r="A425" s="21" t="s">
        <v>638</v>
      </c>
      <c r="B425" s="2" t="s">
        <v>2</v>
      </c>
      <c r="C425" s="2" t="s">
        <v>4</v>
      </c>
      <c r="D425" s="21" t="s">
        <v>625</v>
      </c>
      <c r="E425" s="36">
        <v>84840</v>
      </c>
    </row>
    <row r="426" spans="1:5" ht="15" x14ac:dyDescent="0.25">
      <c r="A426" s="21" t="s">
        <v>639</v>
      </c>
      <c r="B426" s="2" t="s">
        <v>2</v>
      </c>
      <c r="C426" s="2" t="s">
        <v>4</v>
      </c>
      <c r="D426" s="21" t="s">
        <v>625</v>
      </c>
      <c r="E426" s="36">
        <v>105640</v>
      </c>
    </row>
    <row r="427" spans="1:5" ht="15" x14ac:dyDescent="0.25">
      <c r="A427" s="21" t="s">
        <v>640</v>
      </c>
      <c r="B427" s="2" t="s">
        <v>2</v>
      </c>
      <c r="C427" s="2" t="s">
        <v>4</v>
      </c>
      <c r="D427" s="21" t="s">
        <v>625</v>
      </c>
      <c r="E427" s="36">
        <v>102640</v>
      </c>
    </row>
    <row r="428" spans="1:5" ht="15" x14ac:dyDescent="0.25">
      <c r="A428" s="21" t="s">
        <v>641</v>
      </c>
      <c r="B428" s="2" t="s">
        <v>2</v>
      </c>
      <c r="C428" s="2" t="s">
        <v>4</v>
      </c>
      <c r="D428" s="21" t="s">
        <v>625</v>
      </c>
      <c r="E428" s="36">
        <v>102640</v>
      </c>
    </row>
    <row r="429" spans="1:5" ht="15" x14ac:dyDescent="0.25">
      <c r="A429" s="21" t="s">
        <v>642</v>
      </c>
      <c r="B429" s="2" t="s">
        <v>2</v>
      </c>
      <c r="C429" s="2" t="s">
        <v>4</v>
      </c>
      <c r="D429" s="21" t="s">
        <v>643</v>
      </c>
      <c r="E429" s="36">
        <v>93725</v>
      </c>
    </row>
    <row r="430" spans="1:5" ht="15" x14ac:dyDescent="0.25">
      <c r="A430" s="21" t="s">
        <v>644</v>
      </c>
      <c r="B430" s="2" t="s">
        <v>2</v>
      </c>
      <c r="C430" s="2" t="s">
        <v>4</v>
      </c>
      <c r="D430" s="21" t="s">
        <v>645</v>
      </c>
      <c r="E430" s="36">
        <v>158640</v>
      </c>
    </row>
    <row r="431" spans="1:5" ht="15" x14ac:dyDescent="0.25">
      <c r="A431" s="21" t="s">
        <v>574</v>
      </c>
      <c r="B431" s="2" t="s">
        <v>2</v>
      </c>
      <c r="C431" s="2" t="s">
        <v>4</v>
      </c>
      <c r="D431" s="21" t="s">
        <v>645</v>
      </c>
      <c r="E431" s="36">
        <v>158640</v>
      </c>
    </row>
    <row r="432" spans="1:5" ht="15" x14ac:dyDescent="0.25">
      <c r="A432" s="21" t="s">
        <v>646</v>
      </c>
      <c r="B432" s="2" t="s">
        <v>2</v>
      </c>
      <c r="C432" s="2" t="s">
        <v>4</v>
      </c>
      <c r="D432" s="21" t="s">
        <v>645</v>
      </c>
      <c r="E432" s="36">
        <v>171000</v>
      </c>
    </row>
    <row r="433" spans="1:5" ht="15" x14ac:dyDescent="0.25">
      <c r="A433" s="21" t="s">
        <v>647</v>
      </c>
      <c r="B433" s="2" t="s">
        <v>2</v>
      </c>
      <c r="C433" s="2" t="s">
        <v>4</v>
      </c>
      <c r="D433" s="21" t="s">
        <v>645</v>
      </c>
      <c r="E433" s="36">
        <v>158640</v>
      </c>
    </row>
    <row r="434" spans="1:5" x14ac:dyDescent="0.2">
      <c r="A434" s="9" t="s">
        <v>648</v>
      </c>
      <c r="B434" s="2" t="s">
        <v>2</v>
      </c>
      <c r="C434" s="2" t="s">
        <v>4</v>
      </c>
      <c r="D434" s="2" t="s">
        <v>622</v>
      </c>
      <c r="E434" s="31">
        <v>13000</v>
      </c>
    </row>
    <row r="435" spans="1:5" x14ac:dyDescent="0.2">
      <c r="A435" s="9" t="s">
        <v>648</v>
      </c>
      <c r="B435" s="2" t="s">
        <v>2</v>
      </c>
      <c r="C435" s="2" t="s">
        <v>4</v>
      </c>
      <c r="D435" s="2" t="s">
        <v>649</v>
      </c>
      <c r="E435" s="31">
        <v>14700</v>
      </c>
    </row>
    <row r="436" spans="1:5" x14ac:dyDescent="0.2">
      <c r="A436" s="9" t="s">
        <v>650</v>
      </c>
      <c r="B436" s="2" t="s">
        <v>2</v>
      </c>
      <c r="C436" s="2" t="s">
        <v>4</v>
      </c>
      <c r="D436" s="2" t="s">
        <v>651</v>
      </c>
      <c r="E436" s="31">
        <v>98725</v>
      </c>
    </row>
    <row r="437" spans="1:5" x14ac:dyDescent="0.2">
      <c r="A437" s="9" t="s">
        <v>566</v>
      </c>
      <c r="B437" s="2" t="s">
        <v>2</v>
      </c>
      <c r="C437" s="2" t="s">
        <v>3</v>
      </c>
      <c r="D437" s="2" t="s">
        <v>652</v>
      </c>
      <c r="E437" s="31">
        <v>360000</v>
      </c>
    </row>
    <row r="438" spans="1:5" x14ac:dyDescent="0.2">
      <c r="A438" s="9" t="s">
        <v>653</v>
      </c>
      <c r="B438" s="2" t="s">
        <v>2</v>
      </c>
      <c r="C438" s="2" t="s">
        <v>8</v>
      </c>
      <c r="D438" s="2" t="s">
        <v>654</v>
      </c>
      <c r="E438" s="31">
        <v>25000</v>
      </c>
    </row>
    <row r="439" spans="1:5" x14ac:dyDescent="0.2">
      <c r="A439" s="9" t="s">
        <v>655</v>
      </c>
      <c r="B439" s="2" t="s">
        <v>2</v>
      </c>
      <c r="C439" s="2" t="s">
        <v>4</v>
      </c>
      <c r="D439" s="2" t="s">
        <v>611</v>
      </c>
      <c r="E439" s="31">
        <v>201500</v>
      </c>
    </row>
    <row r="440" spans="1:5" ht="25.5" x14ac:dyDescent="0.2">
      <c r="A440" s="9" t="s">
        <v>656</v>
      </c>
      <c r="B440" s="2" t="s">
        <v>2</v>
      </c>
      <c r="C440" s="2" t="s">
        <v>4</v>
      </c>
      <c r="D440" s="2" t="s">
        <v>657</v>
      </c>
      <c r="E440" s="31">
        <v>99999</v>
      </c>
    </row>
    <row r="441" spans="1:5" x14ac:dyDescent="0.2">
      <c r="A441" s="9" t="s">
        <v>658</v>
      </c>
      <c r="B441" s="2" t="s">
        <v>2</v>
      </c>
      <c r="C441" s="2" t="s">
        <v>4</v>
      </c>
      <c r="D441" s="2" t="s">
        <v>388</v>
      </c>
      <c r="E441" s="31">
        <v>108665</v>
      </c>
    </row>
    <row r="442" spans="1:5" x14ac:dyDescent="0.2">
      <c r="A442" s="9" t="s">
        <v>659</v>
      </c>
      <c r="C442" s="2" t="s">
        <v>4</v>
      </c>
      <c r="D442" s="2" t="s">
        <v>190</v>
      </c>
      <c r="E442" s="31">
        <v>639941</v>
      </c>
    </row>
    <row r="443" spans="1:5" x14ac:dyDescent="0.2">
      <c r="A443" s="9" t="s">
        <v>660</v>
      </c>
      <c r="B443" s="2" t="s">
        <v>2</v>
      </c>
      <c r="C443" s="2" t="s">
        <v>3</v>
      </c>
      <c r="D443" s="2" t="s">
        <v>661</v>
      </c>
      <c r="E443" s="31">
        <f>31961*63.5</f>
        <v>2029523.5</v>
      </c>
    </row>
    <row r="444" spans="1:5" ht="25.5" x14ac:dyDescent="0.2">
      <c r="A444" s="28" t="s">
        <v>663</v>
      </c>
      <c r="B444" s="2" t="s">
        <v>2</v>
      </c>
      <c r="C444" s="2" t="s">
        <v>3</v>
      </c>
      <c r="D444" s="2" t="s">
        <v>665</v>
      </c>
      <c r="E444" s="31">
        <v>330000</v>
      </c>
    </row>
    <row r="445" spans="1:5" x14ac:dyDescent="0.2">
      <c r="A445" s="9" t="s">
        <v>117</v>
      </c>
      <c r="B445" s="2" t="s">
        <v>2</v>
      </c>
      <c r="C445" s="2" t="s">
        <v>9</v>
      </c>
      <c r="D445" s="2" t="s">
        <v>178</v>
      </c>
      <c r="E445" s="31">
        <v>192000</v>
      </c>
    </row>
    <row r="446" spans="1:5" x14ac:dyDescent="0.2">
      <c r="A446" s="9" t="s">
        <v>667</v>
      </c>
      <c r="B446" s="2" t="s">
        <v>2</v>
      </c>
      <c r="C446" s="2" t="s">
        <v>8</v>
      </c>
      <c r="D446" s="2" t="s">
        <v>418</v>
      </c>
      <c r="E446" s="31">
        <v>95000</v>
      </c>
    </row>
    <row r="447" spans="1:5" x14ac:dyDescent="0.2">
      <c r="A447" s="9" t="s">
        <v>668</v>
      </c>
      <c r="B447" s="2" t="s">
        <v>2</v>
      </c>
      <c r="C447" s="2" t="s">
        <v>4</v>
      </c>
      <c r="D447" s="2" t="s">
        <v>392</v>
      </c>
      <c r="E447" s="31">
        <v>76500</v>
      </c>
    </row>
    <row r="448" spans="1:5" x14ac:dyDescent="0.2">
      <c r="A448" s="9" t="s">
        <v>669</v>
      </c>
      <c r="B448" s="2" t="s">
        <v>2</v>
      </c>
      <c r="C448" s="2" t="s">
        <v>4</v>
      </c>
      <c r="D448" s="2" t="s">
        <v>392</v>
      </c>
      <c r="E448" s="31">
        <v>76500</v>
      </c>
    </row>
    <row r="449" spans="1:5" x14ac:dyDescent="0.2">
      <c r="A449" s="9" t="s">
        <v>300</v>
      </c>
      <c r="B449" s="2" t="s">
        <v>166</v>
      </c>
      <c r="C449" s="2" t="s">
        <v>9</v>
      </c>
      <c r="D449" s="2" t="s">
        <v>670</v>
      </c>
      <c r="E449" s="31">
        <v>400000</v>
      </c>
    </row>
    <row r="450" spans="1:5" x14ac:dyDescent="0.2">
      <c r="A450" s="9" t="s">
        <v>671</v>
      </c>
      <c r="B450" s="2" t="s">
        <v>2</v>
      </c>
      <c r="C450" s="2" t="s">
        <v>430</v>
      </c>
      <c r="D450" s="2" t="s">
        <v>431</v>
      </c>
      <c r="E450" s="31">
        <v>134000</v>
      </c>
    </row>
    <row r="451" spans="1:5" x14ac:dyDescent="0.2">
      <c r="A451" s="9" t="s">
        <v>672</v>
      </c>
      <c r="B451" s="2" t="s">
        <v>2</v>
      </c>
      <c r="C451" s="2" t="s">
        <v>41</v>
      </c>
      <c r="D451" s="2" t="s">
        <v>443</v>
      </c>
      <c r="E451" s="31">
        <v>12170</v>
      </c>
    </row>
    <row r="452" spans="1:5" x14ac:dyDescent="0.2">
      <c r="A452" s="9" t="s">
        <v>598</v>
      </c>
      <c r="B452" s="2" t="s">
        <v>2</v>
      </c>
      <c r="C452" s="2" t="s">
        <v>4</v>
      </c>
      <c r="D452" s="2" t="s">
        <v>674</v>
      </c>
      <c r="E452" s="31">
        <v>80000</v>
      </c>
    </row>
    <row r="453" spans="1:5" x14ac:dyDescent="0.2">
      <c r="A453" s="9" t="s">
        <v>675</v>
      </c>
      <c r="B453" s="2" t="s">
        <v>2</v>
      </c>
      <c r="C453" s="2" t="s">
        <v>276</v>
      </c>
      <c r="D453" s="2" t="s">
        <v>676</v>
      </c>
      <c r="E453" s="31">
        <v>995000</v>
      </c>
    </row>
    <row r="454" spans="1:5" x14ac:dyDescent="0.2">
      <c r="A454" s="9" t="s">
        <v>566</v>
      </c>
      <c r="B454" s="2" t="s">
        <v>2</v>
      </c>
      <c r="C454" s="2" t="s">
        <v>3</v>
      </c>
      <c r="D454" s="2" t="s">
        <v>677</v>
      </c>
      <c r="E454" s="31">
        <f>10653*2*63.5+30000</f>
        <v>1382931</v>
      </c>
    </row>
    <row r="455" spans="1:5" x14ac:dyDescent="0.2">
      <c r="A455" s="23" t="s">
        <v>678</v>
      </c>
      <c r="B455" s="9" t="s">
        <v>2</v>
      </c>
      <c r="C455" s="23" t="s">
        <v>679</v>
      </c>
      <c r="D455" s="23" t="s">
        <v>680</v>
      </c>
      <c r="E455" s="35">
        <v>962412</v>
      </c>
    </row>
    <row r="456" spans="1:5" x14ac:dyDescent="0.2">
      <c r="A456" s="23" t="s">
        <v>681</v>
      </c>
      <c r="B456" s="9" t="s">
        <v>2</v>
      </c>
      <c r="C456" s="23" t="s">
        <v>679</v>
      </c>
      <c r="D456" s="23" t="s">
        <v>680</v>
      </c>
      <c r="E456" s="35">
        <v>721492.75</v>
      </c>
    </row>
    <row r="457" spans="1:5" x14ac:dyDescent="0.2">
      <c r="A457" s="23" t="s">
        <v>682</v>
      </c>
      <c r="B457" s="9" t="s">
        <v>2</v>
      </c>
      <c r="C457" s="23" t="s">
        <v>4</v>
      </c>
      <c r="D457" s="23" t="s">
        <v>621</v>
      </c>
      <c r="E457" s="35">
        <v>101088</v>
      </c>
    </row>
    <row r="458" spans="1:5" x14ac:dyDescent="0.2">
      <c r="A458" s="23" t="s">
        <v>662</v>
      </c>
      <c r="B458" s="9" t="s">
        <v>2</v>
      </c>
      <c r="C458" s="23" t="s">
        <v>4</v>
      </c>
      <c r="D458" s="23" t="s">
        <v>683</v>
      </c>
      <c r="E458" s="35">
        <v>48204</v>
      </c>
    </row>
    <row r="459" spans="1:5" x14ac:dyDescent="0.2">
      <c r="A459" s="23" t="s">
        <v>160</v>
      </c>
      <c r="B459" s="9" t="s">
        <v>2</v>
      </c>
      <c r="C459" s="23" t="s">
        <v>4</v>
      </c>
      <c r="D459" s="23" t="s">
        <v>621</v>
      </c>
      <c r="E459" s="35">
        <v>102316.5</v>
      </c>
    </row>
    <row r="460" spans="1:5" x14ac:dyDescent="0.2">
      <c r="A460" s="23" t="s">
        <v>685</v>
      </c>
      <c r="B460" s="9" t="s">
        <v>2</v>
      </c>
      <c r="C460" s="23" t="s">
        <v>4</v>
      </c>
      <c r="D460" s="23" t="s">
        <v>621</v>
      </c>
      <c r="E460" s="35">
        <v>96525</v>
      </c>
    </row>
    <row r="461" spans="1:5" x14ac:dyDescent="0.2">
      <c r="A461" s="23" t="s">
        <v>687</v>
      </c>
      <c r="B461" s="9" t="s">
        <v>2</v>
      </c>
      <c r="C461" s="23" t="s">
        <v>4</v>
      </c>
      <c r="D461" s="23" t="s">
        <v>683</v>
      </c>
      <c r="E461" s="35">
        <v>48204</v>
      </c>
    </row>
    <row r="462" spans="1:5" x14ac:dyDescent="0.2">
      <c r="A462" s="23" t="s">
        <v>688</v>
      </c>
      <c r="B462" s="9" t="s">
        <v>2</v>
      </c>
      <c r="C462" s="23" t="s">
        <v>4</v>
      </c>
      <c r="D462" s="23" t="s">
        <v>621</v>
      </c>
      <c r="E462" s="35">
        <v>140458.5</v>
      </c>
    </row>
    <row r="463" spans="1:5" ht="15" x14ac:dyDescent="0.25">
      <c r="A463" s="21" t="s">
        <v>689</v>
      </c>
      <c r="B463" s="9" t="s">
        <v>2</v>
      </c>
      <c r="C463" s="23" t="s">
        <v>4</v>
      </c>
      <c r="D463" s="21" t="s">
        <v>335</v>
      </c>
      <c r="E463" s="36">
        <v>161500</v>
      </c>
    </row>
    <row r="464" spans="1:5" ht="15" x14ac:dyDescent="0.25">
      <c r="A464" s="21" t="s">
        <v>690</v>
      </c>
      <c r="B464" s="9" t="s">
        <v>2</v>
      </c>
      <c r="C464" s="23" t="s">
        <v>4</v>
      </c>
      <c r="D464" s="21" t="s">
        <v>335</v>
      </c>
      <c r="E464" s="36">
        <v>179300</v>
      </c>
    </row>
    <row r="465" spans="1:5" ht="15" x14ac:dyDescent="0.25">
      <c r="A465" s="21" t="s">
        <v>691</v>
      </c>
      <c r="B465" s="9" t="s">
        <v>2</v>
      </c>
      <c r="C465" s="23" t="s">
        <v>4</v>
      </c>
      <c r="D465" s="21" t="s">
        <v>335</v>
      </c>
      <c r="E465" s="36">
        <v>231750</v>
      </c>
    </row>
    <row r="466" spans="1:5" ht="15" x14ac:dyDescent="0.25">
      <c r="A466" s="21" t="s">
        <v>692</v>
      </c>
      <c r="B466" s="9" t="s">
        <v>2</v>
      </c>
      <c r="C466" s="23" t="s">
        <v>4</v>
      </c>
      <c r="D466" s="21" t="s">
        <v>335</v>
      </c>
      <c r="E466" s="36">
        <v>168250</v>
      </c>
    </row>
    <row r="467" spans="1:5" ht="15" x14ac:dyDescent="0.25">
      <c r="A467" s="21" t="s">
        <v>693</v>
      </c>
      <c r="B467" s="9" t="s">
        <v>2</v>
      </c>
      <c r="C467" s="23" t="s">
        <v>4</v>
      </c>
      <c r="D467" s="21" t="s">
        <v>335</v>
      </c>
      <c r="E467" s="36">
        <v>148000</v>
      </c>
    </row>
    <row r="468" spans="1:5" ht="15" x14ac:dyDescent="0.25">
      <c r="A468" s="21" t="s">
        <v>694</v>
      </c>
      <c r="B468" s="9" t="s">
        <v>2</v>
      </c>
      <c r="C468" s="23" t="s">
        <v>4</v>
      </c>
      <c r="D468" s="21" t="s">
        <v>335</v>
      </c>
      <c r="E468" s="36">
        <v>192200</v>
      </c>
    </row>
    <row r="469" spans="1:5" ht="15" x14ac:dyDescent="0.25">
      <c r="A469" s="21" t="s">
        <v>695</v>
      </c>
      <c r="B469" s="9" t="s">
        <v>2</v>
      </c>
      <c r="C469" s="23" t="s">
        <v>4</v>
      </c>
      <c r="D469" s="21" t="s">
        <v>335</v>
      </c>
      <c r="E469" s="36">
        <v>233550</v>
      </c>
    </row>
    <row r="470" spans="1:5" ht="15" x14ac:dyDescent="0.25">
      <c r="A470" s="21" t="s">
        <v>697</v>
      </c>
      <c r="B470" s="9" t="s">
        <v>2</v>
      </c>
      <c r="C470" s="23" t="s">
        <v>4</v>
      </c>
      <c r="D470" s="21" t="s">
        <v>335</v>
      </c>
      <c r="E470" s="36">
        <v>148000</v>
      </c>
    </row>
    <row r="471" spans="1:5" ht="15" x14ac:dyDescent="0.25">
      <c r="A471" s="21" t="s">
        <v>698</v>
      </c>
      <c r="B471" s="9" t="s">
        <v>2</v>
      </c>
      <c r="C471" s="23" t="s">
        <v>4</v>
      </c>
      <c r="D471" s="21" t="s">
        <v>335</v>
      </c>
      <c r="E471" s="36">
        <v>185150</v>
      </c>
    </row>
    <row r="472" spans="1:5" ht="15" x14ac:dyDescent="0.25">
      <c r="A472" s="21" t="s">
        <v>699</v>
      </c>
      <c r="B472" s="9" t="s">
        <v>2</v>
      </c>
      <c r="C472" s="23" t="s">
        <v>4</v>
      </c>
      <c r="D472" s="21" t="s">
        <v>335</v>
      </c>
      <c r="E472" s="36">
        <v>178400</v>
      </c>
    </row>
    <row r="473" spans="1:5" ht="15" x14ac:dyDescent="0.25">
      <c r="A473" s="21" t="s">
        <v>700</v>
      </c>
      <c r="B473" s="9" t="s">
        <v>2</v>
      </c>
      <c r="C473" s="23" t="s">
        <v>4</v>
      </c>
      <c r="D473" s="21" t="s">
        <v>335</v>
      </c>
      <c r="E473" s="36">
        <v>164100</v>
      </c>
    </row>
    <row r="474" spans="1:5" ht="15" x14ac:dyDescent="0.25">
      <c r="A474" s="21" t="s">
        <v>701</v>
      </c>
      <c r="B474" s="9" t="s">
        <v>2</v>
      </c>
      <c r="C474" s="23" t="s">
        <v>4</v>
      </c>
      <c r="D474" s="21" t="s">
        <v>335</v>
      </c>
      <c r="E474" s="36">
        <v>202950</v>
      </c>
    </row>
    <row r="475" spans="1:5" ht="15" x14ac:dyDescent="0.25">
      <c r="A475" s="21" t="s">
        <v>702</v>
      </c>
      <c r="B475" s="9" t="s">
        <v>2</v>
      </c>
      <c r="C475" s="23" t="s">
        <v>4</v>
      </c>
      <c r="D475" s="21" t="s">
        <v>335</v>
      </c>
      <c r="E475" s="36">
        <v>219700</v>
      </c>
    </row>
    <row r="476" spans="1:5" ht="15" x14ac:dyDescent="0.25">
      <c r="A476" s="21" t="s">
        <v>696</v>
      </c>
      <c r="B476" s="9" t="s">
        <v>2</v>
      </c>
      <c r="C476" s="23" t="s">
        <v>4</v>
      </c>
      <c r="D476" s="21" t="s">
        <v>335</v>
      </c>
      <c r="E476" s="36">
        <v>146900</v>
      </c>
    </row>
    <row r="477" spans="1:5" ht="15" x14ac:dyDescent="0.25">
      <c r="A477" s="21" t="s">
        <v>704</v>
      </c>
      <c r="B477" s="9" t="s">
        <v>2</v>
      </c>
      <c r="C477" s="23" t="s">
        <v>4</v>
      </c>
      <c r="D477" s="21" t="s">
        <v>335</v>
      </c>
      <c r="E477" s="36">
        <v>139000</v>
      </c>
    </row>
    <row r="478" spans="1:5" ht="15" x14ac:dyDescent="0.25">
      <c r="A478" s="21" t="s">
        <v>705</v>
      </c>
      <c r="B478" s="9" t="s">
        <v>2</v>
      </c>
      <c r="C478" s="23" t="s">
        <v>4</v>
      </c>
      <c r="D478" s="21" t="s">
        <v>335</v>
      </c>
      <c r="E478" s="36">
        <v>175300</v>
      </c>
    </row>
    <row r="479" spans="1:5" ht="15" x14ac:dyDescent="0.25">
      <c r="A479" s="21" t="s">
        <v>706</v>
      </c>
      <c r="B479" s="9" t="s">
        <v>2</v>
      </c>
      <c r="C479" s="23" t="s">
        <v>4</v>
      </c>
      <c r="D479" s="21" t="s">
        <v>335</v>
      </c>
      <c r="E479" s="36">
        <v>178950</v>
      </c>
    </row>
    <row r="480" spans="1:5" ht="15" x14ac:dyDescent="0.25">
      <c r="A480" s="21" t="s">
        <v>707</v>
      </c>
      <c r="B480" s="9" t="s">
        <v>2</v>
      </c>
      <c r="C480" s="23" t="s">
        <v>4</v>
      </c>
      <c r="D480" s="21" t="s">
        <v>335</v>
      </c>
      <c r="E480" s="36">
        <v>89000</v>
      </c>
    </row>
    <row r="481" spans="1:5" ht="15" x14ac:dyDescent="0.25">
      <c r="A481" s="21" t="s">
        <v>708</v>
      </c>
      <c r="B481" s="9" t="s">
        <v>2</v>
      </c>
      <c r="C481" s="23" t="s">
        <v>4</v>
      </c>
      <c r="D481" s="21" t="s">
        <v>335</v>
      </c>
      <c r="E481" s="36">
        <v>264150</v>
      </c>
    </row>
    <row r="482" spans="1:5" ht="15" x14ac:dyDescent="0.25">
      <c r="A482" s="21" t="s">
        <v>709</v>
      </c>
      <c r="B482" s="9" t="s">
        <v>2</v>
      </c>
      <c r="C482" s="23" t="s">
        <v>4</v>
      </c>
      <c r="D482" s="21" t="s">
        <v>710</v>
      </c>
      <c r="E482" s="36">
        <v>13150</v>
      </c>
    </row>
    <row r="483" spans="1:5" ht="15" x14ac:dyDescent="0.25">
      <c r="A483" s="21" t="s">
        <v>711</v>
      </c>
      <c r="B483" s="9" t="s">
        <v>2</v>
      </c>
      <c r="C483" s="23" t="s">
        <v>4</v>
      </c>
      <c r="D483" s="21" t="s">
        <v>710</v>
      </c>
      <c r="E483" s="36">
        <v>37400</v>
      </c>
    </row>
    <row r="484" spans="1:5" x14ac:dyDescent="0.2">
      <c r="A484" s="9" t="s">
        <v>713</v>
      </c>
      <c r="B484" s="2" t="s">
        <v>2</v>
      </c>
      <c r="C484" s="2" t="s">
        <v>4</v>
      </c>
      <c r="D484" s="2" t="s">
        <v>714</v>
      </c>
      <c r="E484" s="31">
        <f>17980+50000</f>
        <v>67980</v>
      </c>
    </row>
    <row r="485" spans="1:5" x14ac:dyDescent="0.2">
      <c r="A485" s="9" t="s">
        <v>718</v>
      </c>
      <c r="B485" s="2" t="s">
        <v>2</v>
      </c>
      <c r="C485" s="2" t="s">
        <v>4</v>
      </c>
      <c r="D485" s="2" t="s">
        <v>719</v>
      </c>
      <c r="E485" s="31">
        <v>230000</v>
      </c>
    </row>
    <row r="486" spans="1:5" ht="25.5" x14ac:dyDescent="0.2">
      <c r="A486" s="9" t="s">
        <v>720</v>
      </c>
      <c r="B486" s="2" t="s">
        <v>2</v>
      </c>
      <c r="C486" s="2" t="s">
        <v>4</v>
      </c>
      <c r="D486" s="2" t="s">
        <v>721</v>
      </c>
      <c r="E486" s="31">
        <v>21012</v>
      </c>
    </row>
    <row r="487" spans="1:5" x14ac:dyDescent="0.2">
      <c r="A487" s="9" t="s">
        <v>722</v>
      </c>
      <c r="B487" s="2" t="s">
        <v>2</v>
      </c>
      <c r="C487" s="2" t="s">
        <v>9</v>
      </c>
      <c r="D487" s="2" t="s">
        <v>178</v>
      </c>
      <c r="E487" s="31">
        <v>273644</v>
      </c>
    </row>
    <row r="488" spans="1:5" x14ac:dyDescent="0.2">
      <c r="A488" s="9" t="s">
        <v>476</v>
      </c>
      <c r="B488" s="2" t="s">
        <v>2</v>
      </c>
      <c r="C488" s="2" t="s">
        <v>4</v>
      </c>
      <c r="D488" s="2" t="s">
        <v>353</v>
      </c>
      <c r="E488" s="31">
        <v>180800</v>
      </c>
    </row>
    <row r="489" spans="1:5" x14ac:dyDescent="0.2">
      <c r="A489" s="9" t="s">
        <v>723</v>
      </c>
      <c r="B489" s="2" t="s">
        <v>2</v>
      </c>
      <c r="C489" s="2" t="s">
        <v>41</v>
      </c>
      <c r="D489" s="2" t="s">
        <v>724</v>
      </c>
      <c r="E489" s="31">
        <f>92777+38411</f>
        <v>131188</v>
      </c>
    </row>
    <row r="490" spans="1:5" x14ac:dyDescent="0.2">
      <c r="A490" s="9" t="s">
        <v>566</v>
      </c>
      <c r="B490" s="2" t="s">
        <v>2</v>
      </c>
      <c r="C490" s="2" t="s">
        <v>3</v>
      </c>
      <c r="D490" s="2" t="s">
        <v>726</v>
      </c>
      <c r="E490" s="31">
        <v>180000</v>
      </c>
    </row>
    <row r="491" spans="1:5" ht="15" x14ac:dyDescent="0.25">
      <c r="A491" s="23" t="s">
        <v>727</v>
      </c>
      <c r="B491" s="2" t="s">
        <v>2</v>
      </c>
      <c r="C491" s="2" t="s">
        <v>4</v>
      </c>
      <c r="D491" s="21" t="s">
        <v>335</v>
      </c>
      <c r="E491" s="35">
        <f>148000+12200</f>
        <v>160200</v>
      </c>
    </row>
    <row r="492" spans="1:5" x14ac:dyDescent="0.2">
      <c r="A492" s="9" t="s">
        <v>672</v>
      </c>
      <c r="B492" s="2" t="s">
        <v>2</v>
      </c>
      <c r="C492" s="2" t="s">
        <v>41</v>
      </c>
      <c r="D492" s="2" t="s">
        <v>17</v>
      </c>
      <c r="E492" s="31">
        <v>29125</v>
      </c>
    </row>
    <row r="493" spans="1:5" x14ac:dyDescent="0.2">
      <c r="A493" s="9" t="s">
        <v>672</v>
      </c>
      <c r="B493" s="2" t="s">
        <v>2</v>
      </c>
      <c r="C493" s="2" t="s">
        <v>41</v>
      </c>
      <c r="D493" s="2" t="s">
        <v>17</v>
      </c>
      <c r="E493" s="31">
        <v>49455</v>
      </c>
    </row>
    <row r="494" spans="1:5" ht="15" x14ac:dyDescent="0.25">
      <c r="A494" s="21" t="s">
        <v>729</v>
      </c>
      <c r="B494" s="2" t="s">
        <v>2</v>
      </c>
      <c r="C494" s="2" t="s">
        <v>4</v>
      </c>
      <c r="D494" s="21" t="s">
        <v>683</v>
      </c>
      <c r="E494" s="36">
        <v>64380</v>
      </c>
    </row>
    <row r="495" spans="1:5" ht="15" x14ac:dyDescent="0.25">
      <c r="A495" s="21" t="s">
        <v>730</v>
      </c>
      <c r="B495" s="2" t="s">
        <v>2</v>
      </c>
      <c r="C495" s="2" t="s">
        <v>4</v>
      </c>
      <c r="D495" s="21" t="s">
        <v>683</v>
      </c>
      <c r="E495" s="36">
        <v>79982</v>
      </c>
    </row>
    <row r="496" spans="1:5" ht="15" x14ac:dyDescent="0.25">
      <c r="A496" s="21" t="s">
        <v>664</v>
      </c>
      <c r="B496" s="2" t="s">
        <v>2</v>
      </c>
      <c r="C496" s="2" t="s">
        <v>4</v>
      </c>
      <c r="D496" s="21" t="s">
        <v>621</v>
      </c>
      <c r="E496" s="36">
        <v>54230</v>
      </c>
    </row>
    <row r="497" spans="1:5" ht="15" x14ac:dyDescent="0.25">
      <c r="A497" s="21" t="s">
        <v>731</v>
      </c>
      <c r="B497" s="2" t="s">
        <v>2</v>
      </c>
      <c r="C497" s="2" t="s">
        <v>4</v>
      </c>
      <c r="D497" s="21" t="s">
        <v>621</v>
      </c>
      <c r="E497" s="36">
        <v>72326</v>
      </c>
    </row>
    <row r="498" spans="1:5" ht="15" x14ac:dyDescent="0.25">
      <c r="A498" s="21" t="s">
        <v>732</v>
      </c>
      <c r="B498" s="2" t="s">
        <v>2</v>
      </c>
      <c r="C498" s="2" t="s">
        <v>4</v>
      </c>
      <c r="D498" s="21" t="s">
        <v>621</v>
      </c>
      <c r="E498" s="36">
        <v>54230</v>
      </c>
    </row>
    <row r="499" spans="1:5" ht="15" x14ac:dyDescent="0.25">
      <c r="A499" s="21" t="s">
        <v>733</v>
      </c>
      <c r="B499" s="2" t="s">
        <v>2</v>
      </c>
      <c r="C499" s="2" t="s">
        <v>4</v>
      </c>
      <c r="D499" s="21" t="s">
        <v>683</v>
      </c>
      <c r="E499" s="36">
        <v>70818</v>
      </c>
    </row>
    <row r="500" spans="1:5" ht="15" x14ac:dyDescent="0.25">
      <c r="A500" s="21" t="s">
        <v>734</v>
      </c>
      <c r="B500" s="2" t="s">
        <v>2</v>
      </c>
      <c r="C500" s="2" t="s">
        <v>4</v>
      </c>
      <c r="D500" s="21" t="s">
        <v>683</v>
      </c>
      <c r="E500" s="36">
        <v>76560</v>
      </c>
    </row>
    <row r="501" spans="1:5" ht="15" x14ac:dyDescent="0.25">
      <c r="A501" s="21" t="s">
        <v>735</v>
      </c>
      <c r="B501" s="2" t="s">
        <v>2</v>
      </c>
      <c r="C501" s="2" t="s">
        <v>4</v>
      </c>
      <c r="D501" s="21" t="s">
        <v>683</v>
      </c>
      <c r="E501" s="36">
        <v>86304</v>
      </c>
    </row>
    <row r="502" spans="1:5" ht="15" x14ac:dyDescent="0.25">
      <c r="A502" s="21" t="s">
        <v>736</v>
      </c>
      <c r="B502" s="2" t="s">
        <v>2</v>
      </c>
      <c r="C502" s="2" t="s">
        <v>4</v>
      </c>
      <c r="D502" s="21" t="s">
        <v>683</v>
      </c>
      <c r="E502" s="36">
        <v>70818</v>
      </c>
    </row>
    <row r="503" spans="1:5" ht="15" x14ac:dyDescent="0.25">
      <c r="A503" s="21" t="s">
        <v>737</v>
      </c>
      <c r="B503" s="2" t="s">
        <v>52</v>
      </c>
      <c r="C503" s="2" t="s">
        <v>738</v>
      </c>
      <c r="D503" s="2" t="s">
        <v>164</v>
      </c>
      <c r="E503" s="31">
        <v>241669</v>
      </c>
    </row>
    <row r="504" spans="1:5" x14ac:dyDescent="0.2">
      <c r="A504" s="9" t="s">
        <v>739</v>
      </c>
      <c r="B504" s="2" t="s">
        <v>2</v>
      </c>
      <c r="C504" s="2" t="s">
        <v>4</v>
      </c>
      <c r="D504" s="2" t="s">
        <v>45</v>
      </c>
      <c r="E504" s="31">
        <v>35500</v>
      </c>
    </row>
    <row r="505" spans="1:5" x14ac:dyDescent="0.2">
      <c r="A505" s="9" t="s">
        <v>630</v>
      </c>
      <c r="B505" s="2" t="s">
        <v>2</v>
      </c>
      <c r="C505" s="2" t="s">
        <v>8</v>
      </c>
      <c r="D505" s="2" t="s">
        <v>740</v>
      </c>
      <c r="E505" s="31">
        <v>40950</v>
      </c>
    </row>
    <row r="506" spans="1:5" x14ac:dyDescent="0.2">
      <c r="A506" s="9" t="s">
        <v>741</v>
      </c>
      <c r="B506" s="2" t="s">
        <v>2</v>
      </c>
      <c r="C506" s="2" t="s">
        <v>4</v>
      </c>
      <c r="D506" s="2" t="s">
        <v>683</v>
      </c>
      <c r="E506" s="31">
        <f>60*740</f>
        <v>44400</v>
      </c>
    </row>
    <row r="507" spans="1:5" x14ac:dyDescent="0.2">
      <c r="A507" s="9" t="s">
        <v>742</v>
      </c>
      <c r="B507" s="2" t="s">
        <v>2</v>
      </c>
      <c r="C507" s="2" t="s">
        <v>9</v>
      </c>
      <c r="D507" s="2" t="s">
        <v>292</v>
      </c>
      <c r="E507" s="31">
        <f>64.55*15500+64.55*100</f>
        <v>1006980</v>
      </c>
    </row>
    <row r="508" spans="1:5" x14ac:dyDescent="0.2">
      <c r="A508" s="9" t="s">
        <v>744</v>
      </c>
      <c r="B508" s="2" t="s">
        <v>2</v>
      </c>
      <c r="C508" s="2" t="s">
        <v>4</v>
      </c>
      <c r="D508" s="2" t="s">
        <v>745</v>
      </c>
      <c r="E508" s="31">
        <v>18871</v>
      </c>
    </row>
    <row r="509" spans="1:5" x14ac:dyDescent="0.2">
      <c r="A509" s="9" t="s">
        <v>517</v>
      </c>
      <c r="B509" s="2" t="s">
        <v>2</v>
      </c>
      <c r="C509" s="2" t="s">
        <v>4</v>
      </c>
      <c r="D509" s="2" t="s">
        <v>745</v>
      </c>
      <c r="E509" s="31">
        <v>18871</v>
      </c>
    </row>
    <row r="510" spans="1:5" x14ac:dyDescent="0.2">
      <c r="A510" s="9" t="s">
        <v>746</v>
      </c>
      <c r="B510" s="2" t="s">
        <v>2</v>
      </c>
      <c r="C510" s="2" t="s">
        <v>513</v>
      </c>
      <c r="D510" s="2" t="s">
        <v>157</v>
      </c>
      <c r="E510" s="31">
        <f>64.55*45825+300*64.55</f>
        <v>2977368.75</v>
      </c>
    </row>
    <row r="511" spans="1:5" x14ac:dyDescent="0.2">
      <c r="A511" s="9" t="s">
        <v>748</v>
      </c>
      <c r="B511" s="2" t="s">
        <v>2</v>
      </c>
      <c r="C511" s="2" t="s">
        <v>562</v>
      </c>
      <c r="D511" s="2" t="s">
        <v>749</v>
      </c>
      <c r="E511" s="31">
        <v>402430</v>
      </c>
    </row>
    <row r="512" spans="1:5" x14ac:dyDescent="0.2">
      <c r="A512" s="9" t="s">
        <v>750</v>
      </c>
      <c r="B512" s="2" t="s">
        <v>2</v>
      </c>
      <c r="C512" s="2" t="s">
        <v>751</v>
      </c>
      <c r="D512" s="2" t="s">
        <v>192</v>
      </c>
      <c r="E512" s="31">
        <v>90000</v>
      </c>
    </row>
    <row r="513" spans="1:6" x14ac:dyDescent="0.2">
      <c r="A513" s="9" t="s">
        <v>752</v>
      </c>
      <c r="B513" s="2" t="s">
        <v>2</v>
      </c>
      <c r="C513" s="2" t="s">
        <v>4</v>
      </c>
      <c r="D513" s="2" t="s">
        <v>753</v>
      </c>
      <c r="E513" s="31">
        <v>32000</v>
      </c>
    </row>
    <row r="514" spans="1:6" x14ac:dyDescent="0.2">
      <c r="A514" s="2" t="s">
        <v>754</v>
      </c>
      <c r="B514" s="2" t="s">
        <v>2</v>
      </c>
      <c r="C514" s="2" t="s">
        <v>15</v>
      </c>
      <c r="D514" s="2" t="s">
        <v>756</v>
      </c>
      <c r="E514" s="37">
        <v>554268</v>
      </c>
    </row>
    <row r="515" spans="1:6" x14ac:dyDescent="0.2">
      <c r="A515" s="2" t="s">
        <v>757</v>
      </c>
      <c r="B515" s="2" t="s">
        <v>2</v>
      </c>
      <c r="C515" s="2" t="s">
        <v>214</v>
      </c>
      <c r="D515" s="2" t="s">
        <v>215</v>
      </c>
      <c r="E515" s="37">
        <v>116400</v>
      </c>
    </row>
    <row r="516" spans="1:6" ht="15" x14ac:dyDescent="0.25">
      <c r="A516" s="21" t="s">
        <v>758</v>
      </c>
      <c r="B516" s="2" t="s">
        <v>2</v>
      </c>
      <c r="C516" s="2" t="s">
        <v>4</v>
      </c>
      <c r="D516" s="21" t="s">
        <v>759</v>
      </c>
      <c r="E516" s="36">
        <v>147875</v>
      </c>
    </row>
    <row r="517" spans="1:6" ht="15" x14ac:dyDescent="0.25">
      <c r="A517" s="21" t="s">
        <v>760</v>
      </c>
      <c r="B517" s="2" t="s">
        <v>2</v>
      </c>
      <c r="C517" s="2" t="s">
        <v>4</v>
      </c>
      <c r="D517" s="21" t="s">
        <v>759</v>
      </c>
      <c r="E517" s="36">
        <v>153000</v>
      </c>
    </row>
    <row r="518" spans="1:6" ht="15" x14ac:dyDescent="0.25">
      <c r="A518" s="21" t="s">
        <v>761</v>
      </c>
      <c r="B518" s="2" t="s">
        <v>2</v>
      </c>
      <c r="C518" s="2" t="s">
        <v>4</v>
      </c>
      <c r="D518" s="21" t="s">
        <v>759</v>
      </c>
      <c r="E518" s="36">
        <v>164675</v>
      </c>
    </row>
    <row r="519" spans="1:6" ht="15" x14ac:dyDescent="0.25">
      <c r="A519" s="21" t="s">
        <v>762</v>
      </c>
      <c r="B519" s="2" t="s">
        <v>2</v>
      </c>
      <c r="C519" s="2" t="s">
        <v>4</v>
      </c>
      <c r="D519" s="21" t="s">
        <v>759</v>
      </c>
      <c r="E519" s="36">
        <v>149250</v>
      </c>
    </row>
    <row r="520" spans="1:6" ht="15" x14ac:dyDescent="0.25">
      <c r="A520" s="21" t="s">
        <v>666</v>
      </c>
      <c r="B520" s="2" t="s">
        <v>2</v>
      </c>
      <c r="C520" s="2" t="s">
        <v>4</v>
      </c>
      <c r="D520" s="21" t="s">
        <v>759</v>
      </c>
      <c r="E520" s="36">
        <v>151350</v>
      </c>
    </row>
    <row r="521" spans="1:6" ht="15" x14ac:dyDescent="0.25">
      <c r="A521" s="21" t="s">
        <v>764</v>
      </c>
      <c r="B521" s="2" t="s">
        <v>2</v>
      </c>
      <c r="C521" s="2" t="s">
        <v>4</v>
      </c>
      <c r="D521" s="21" t="s">
        <v>759</v>
      </c>
      <c r="E521" s="36">
        <v>149250</v>
      </c>
    </row>
    <row r="522" spans="1:6" ht="15" x14ac:dyDescent="0.25">
      <c r="A522" s="21" t="s">
        <v>765</v>
      </c>
      <c r="B522" s="2" t="s">
        <v>2</v>
      </c>
      <c r="C522" s="2" t="s">
        <v>4</v>
      </c>
      <c r="D522" s="21" t="s">
        <v>759</v>
      </c>
      <c r="E522" s="36">
        <v>149250</v>
      </c>
    </row>
    <row r="523" spans="1:6" ht="15" x14ac:dyDescent="0.25">
      <c r="A523" s="21" t="s">
        <v>766</v>
      </c>
      <c r="B523" s="2" t="s">
        <v>2</v>
      </c>
      <c r="C523" s="2" t="s">
        <v>4</v>
      </c>
      <c r="D523" s="21" t="s">
        <v>759</v>
      </c>
      <c r="E523" s="36">
        <v>149250</v>
      </c>
    </row>
    <row r="524" spans="1:6" ht="26.25" x14ac:dyDescent="0.25">
      <c r="A524" s="21" t="s">
        <v>767</v>
      </c>
      <c r="B524" s="2" t="s">
        <v>2</v>
      </c>
      <c r="C524" s="2" t="s">
        <v>4</v>
      </c>
      <c r="D524" s="21" t="s">
        <v>759</v>
      </c>
      <c r="E524" s="36">
        <v>186625</v>
      </c>
      <c r="F524" s="2" t="s">
        <v>768</v>
      </c>
    </row>
    <row r="525" spans="1:6" x14ac:dyDescent="0.2">
      <c r="A525" s="9" t="s">
        <v>300</v>
      </c>
      <c r="B525" s="2" t="s">
        <v>166</v>
      </c>
      <c r="C525" s="2" t="s">
        <v>9</v>
      </c>
      <c r="D525" s="2" t="s">
        <v>769</v>
      </c>
      <c r="E525" s="31">
        <v>61490</v>
      </c>
    </row>
    <row r="526" spans="1:6" x14ac:dyDescent="0.2">
      <c r="A526" s="9" t="s">
        <v>752</v>
      </c>
      <c r="B526" s="2" t="s">
        <v>2</v>
      </c>
      <c r="C526" s="2" t="s">
        <v>4</v>
      </c>
      <c r="D526" s="2" t="s">
        <v>753</v>
      </c>
      <c r="E526" s="31">
        <v>21840</v>
      </c>
    </row>
    <row r="527" spans="1:6" x14ac:dyDescent="0.2">
      <c r="A527" s="9" t="s">
        <v>770</v>
      </c>
      <c r="B527" s="2" t="s">
        <v>2</v>
      </c>
      <c r="C527" s="2" t="s">
        <v>771</v>
      </c>
      <c r="D527" s="2" t="s">
        <v>21</v>
      </c>
      <c r="E527" s="31">
        <v>30000</v>
      </c>
    </row>
    <row r="528" spans="1:6" x14ac:dyDescent="0.2">
      <c r="A528" s="9" t="s">
        <v>772</v>
      </c>
      <c r="B528" s="2" t="s">
        <v>2</v>
      </c>
      <c r="C528" s="2" t="s">
        <v>35</v>
      </c>
      <c r="D528" s="2" t="s">
        <v>576</v>
      </c>
      <c r="E528" s="31">
        <v>30000</v>
      </c>
    </row>
    <row r="529" spans="1:5" x14ac:dyDescent="0.2">
      <c r="A529" s="9" t="s">
        <v>28</v>
      </c>
      <c r="B529" s="2" t="s">
        <v>2</v>
      </c>
      <c r="C529" s="2" t="s">
        <v>771</v>
      </c>
      <c r="D529" s="2" t="s">
        <v>21</v>
      </c>
      <c r="E529" s="31">
        <v>30000</v>
      </c>
    </row>
    <row r="530" spans="1:5" x14ac:dyDescent="0.2">
      <c r="A530" s="9" t="s">
        <v>774</v>
      </c>
      <c r="B530" s="2" t="s">
        <v>2</v>
      </c>
      <c r="C530" s="2" t="s">
        <v>771</v>
      </c>
      <c r="D530" s="2" t="s">
        <v>21</v>
      </c>
      <c r="E530" s="31">
        <v>30000</v>
      </c>
    </row>
    <row r="531" spans="1:5" x14ac:dyDescent="0.2">
      <c r="A531" s="9" t="s">
        <v>712</v>
      </c>
      <c r="B531" s="2" t="s">
        <v>2</v>
      </c>
      <c r="C531" s="2" t="s">
        <v>771</v>
      </c>
      <c r="D531" s="2" t="s">
        <v>21</v>
      </c>
      <c r="E531" s="31">
        <v>30000</v>
      </c>
    </row>
    <row r="532" spans="1:5" x14ac:dyDescent="0.2">
      <c r="A532" s="9" t="s">
        <v>776</v>
      </c>
      <c r="B532" s="2" t="s">
        <v>2</v>
      </c>
      <c r="C532" s="2" t="s">
        <v>771</v>
      </c>
      <c r="D532" s="2" t="s">
        <v>21</v>
      </c>
      <c r="E532" s="31">
        <v>30000</v>
      </c>
    </row>
    <row r="533" spans="1:5" x14ac:dyDescent="0.2">
      <c r="A533" s="9" t="s">
        <v>779</v>
      </c>
      <c r="B533" s="2" t="s">
        <v>2</v>
      </c>
      <c r="C533" s="2" t="s">
        <v>771</v>
      </c>
      <c r="D533" s="2" t="s">
        <v>21</v>
      </c>
      <c r="E533" s="31">
        <v>30000</v>
      </c>
    </row>
    <row r="534" spans="1:5" x14ac:dyDescent="0.2">
      <c r="A534" s="9" t="s">
        <v>780</v>
      </c>
      <c r="B534" s="2" t="s">
        <v>2</v>
      </c>
      <c r="C534" s="2" t="s">
        <v>35</v>
      </c>
      <c r="D534" s="2" t="s">
        <v>576</v>
      </c>
      <c r="E534" s="31">
        <v>42000</v>
      </c>
    </row>
    <row r="535" spans="1:5" x14ac:dyDescent="0.2">
      <c r="A535" s="9" t="s">
        <v>781</v>
      </c>
      <c r="B535" s="2" t="s">
        <v>2</v>
      </c>
      <c r="C535" s="2" t="s">
        <v>4</v>
      </c>
      <c r="D535" s="2" t="s">
        <v>782</v>
      </c>
      <c r="E535" s="31">
        <v>175120</v>
      </c>
    </row>
    <row r="536" spans="1:5" x14ac:dyDescent="0.2">
      <c r="A536" s="2" t="s">
        <v>783</v>
      </c>
      <c r="B536" s="2" t="s">
        <v>10</v>
      </c>
      <c r="C536" s="2" t="s">
        <v>9</v>
      </c>
      <c r="D536" s="2" t="s">
        <v>784</v>
      </c>
      <c r="E536" s="37">
        <v>369700</v>
      </c>
    </row>
    <row r="537" spans="1:5" x14ac:dyDescent="0.2">
      <c r="A537" s="2" t="s">
        <v>787</v>
      </c>
      <c r="B537" s="2" t="s">
        <v>10</v>
      </c>
      <c r="C537" s="2" t="s">
        <v>9</v>
      </c>
      <c r="D537" s="2" t="s">
        <v>784</v>
      </c>
      <c r="E537" s="37">
        <v>335900</v>
      </c>
    </row>
    <row r="538" spans="1:5" x14ac:dyDescent="0.2">
      <c r="A538" s="2" t="s">
        <v>788</v>
      </c>
      <c r="B538" s="2" t="s">
        <v>10</v>
      </c>
      <c r="C538" s="2" t="s">
        <v>9</v>
      </c>
      <c r="D538" s="2" t="s">
        <v>784</v>
      </c>
      <c r="E538" s="37">
        <v>331000</v>
      </c>
    </row>
    <row r="539" spans="1:5" x14ac:dyDescent="0.2">
      <c r="A539" s="2" t="s">
        <v>789</v>
      </c>
      <c r="B539" s="2" t="s">
        <v>2</v>
      </c>
      <c r="C539" s="2" t="s">
        <v>3</v>
      </c>
      <c r="D539" s="2" t="s">
        <v>790</v>
      </c>
      <c r="E539" s="37">
        <v>94906</v>
      </c>
    </row>
    <row r="540" spans="1:5" x14ac:dyDescent="0.2">
      <c r="A540" s="2" t="s">
        <v>791</v>
      </c>
      <c r="B540" s="2" t="s">
        <v>2</v>
      </c>
      <c r="C540" s="2" t="s">
        <v>9</v>
      </c>
      <c r="D540" s="2" t="s">
        <v>292</v>
      </c>
      <c r="E540" s="37">
        <v>1006980</v>
      </c>
    </row>
    <row r="541" spans="1:5" x14ac:dyDescent="0.2">
      <c r="A541" s="9" t="s">
        <v>310</v>
      </c>
      <c r="B541" s="2" t="s">
        <v>2</v>
      </c>
      <c r="C541" s="2" t="s">
        <v>4</v>
      </c>
      <c r="D541" s="2" t="s">
        <v>400</v>
      </c>
      <c r="E541" s="31">
        <v>128800</v>
      </c>
    </row>
    <row r="542" spans="1:5" x14ac:dyDescent="0.2">
      <c r="A542" s="9" t="s">
        <v>792</v>
      </c>
      <c r="B542" s="2" t="s">
        <v>2</v>
      </c>
      <c r="C542" s="2" t="s">
        <v>4</v>
      </c>
      <c r="D542" s="2" t="s">
        <v>793</v>
      </c>
      <c r="E542" s="31">
        <v>32000</v>
      </c>
    </row>
    <row r="543" spans="1:5" x14ac:dyDescent="0.2">
      <c r="A543" s="9" t="s">
        <v>794</v>
      </c>
      <c r="B543" s="2" t="s">
        <v>2</v>
      </c>
      <c r="C543" s="2" t="s">
        <v>3</v>
      </c>
      <c r="D543" s="2" t="s">
        <v>45</v>
      </c>
      <c r="E543" s="31">
        <v>30000</v>
      </c>
    </row>
    <row r="544" spans="1:5" x14ac:dyDescent="0.2">
      <c r="A544" s="9" t="s">
        <v>794</v>
      </c>
      <c r="B544" s="2" t="s">
        <v>2</v>
      </c>
      <c r="C544" s="2" t="s">
        <v>3</v>
      </c>
      <c r="D544" s="2" t="s">
        <v>795</v>
      </c>
      <c r="E544" s="31">
        <f>10653.5*3*63.4</f>
        <v>2026295.7</v>
      </c>
    </row>
    <row r="545" spans="1:6" ht="25.5" x14ac:dyDescent="0.2">
      <c r="A545" s="9" t="s">
        <v>796</v>
      </c>
      <c r="B545" s="2" t="s">
        <v>2</v>
      </c>
      <c r="C545" s="2" t="s">
        <v>797</v>
      </c>
      <c r="D545" s="2" t="s">
        <v>798</v>
      </c>
      <c r="E545" s="31">
        <f>3200*60</f>
        <v>192000</v>
      </c>
    </row>
    <row r="546" spans="1:6" x14ac:dyDescent="0.2">
      <c r="A546" s="9" t="s">
        <v>566</v>
      </c>
      <c r="B546" s="2" t="s">
        <v>2</v>
      </c>
      <c r="C546" s="2" t="s">
        <v>3</v>
      </c>
      <c r="D546" s="2" t="s">
        <v>726</v>
      </c>
      <c r="E546" s="31">
        <v>175000</v>
      </c>
      <c r="F546" s="2"/>
    </row>
    <row r="547" spans="1:6" x14ac:dyDescent="0.2">
      <c r="A547" s="9" t="s">
        <v>800</v>
      </c>
      <c r="B547" s="2" t="s">
        <v>2</v>
      </c>
      <c r="C547" s="2" t="s">
        <v>3</v>
      </c>
      <c r="D547" s="2" t="s">
        <v>652</v>
      </c>
      <c r="E547" s="31">
        <f>175000*2</f>
        <v>350000</v>
      </c>
    </row>
    <row r="548" spans="1:6" x14ac:dyDescent="0.2">
      <c r="A548" s="9" t="s">
        <v>801</v>
      </c>
      <c r="B548" s="2" t="s">
        <v>166</v>
      </c>
      <c r="C548" s="2" t="s">
        <v>802</v>
      </c>
      <c r="D548" s="2" t="s">
        <v>164</v>
      </c>
      <c r="E548" s="31">
        <v>411310</v>
      </c>
    </row>
    <row r="549" spans="1:6" x14ac:dyDescent="0.2">
      <c r="A549" s="2" t="s">
        <v>803</v>
      </c>
      <c r="B549" s="2" t="s">
        <v>2</v>
      </c>
      <c r="C549" s="2" t="s">
        <v>9</v>
      </c>
      <c r="D549" s="2" t="s">
        <v>804</v>
      </c>
      <c r="E549" s="37">
        <f>537*65</f>
        <v>34905</v>
      </c>
    </row>
    <row r="550" spans="1:6" x14ac:dyDescent="0.2">
      <c r="A550" s="9" t="s">
        <v>805</v>
      </c>
      <c r="B550" s="2" t="s">
        <v>2</v>
      </c>
      <c r="C550" s="2" t="s">
        <v>806</v>
      </c>
      <c r="D550" s="2" t="s">
        <v>807</v>
      </c>
      <c r="E550" s="31">
        <f>704*65</f>
        <v>45760</v>
      </c>
    </row>
    <row r="551" spans="1:6" x14ac:dyDescent="0.2">
      <c r="A551" s="9" t="s">
        <v>143</v>
      </c>
      <c r="B551" s="2" t="s">
        <v>2</v>
      </c>
      <c r="C551" s="2" t="s">
        <v>4</v>
      </c>
      <c r="D551" s="2" t="s">
        <v>45</v>
      </c>
      <c r="E551" s="31">
        <v>24000</v>
      </c>
    </row>
    <row r="552" spans="1:6" x14ac:dyDescent="0.2">
      <c r="A552" s="9" t="s">
        <v>808</v>
      </c>
      <c r="B552" s="2" t="s">
        <v>2</v>
      </c>
      <c r="C552" s="2" t="s">
        <v>4</v>
      </c>
      <c r="D552" s="2" t="s">
        <v>809</v>
      </c>
      <c r="E552" s="31">
        <v>25000</v>
      </c>
    </row>
    <row r="553" spans="1:6" x14ac:dyDescent="0.2">
      <c r="A553" s="9" t="s">
        <v>810</v>
      </c>
      <c r="B553" s="2" t="s">
        <v>2</v>
      </c>
      <c r="C553" s="2" t="s">
        <v>41</v>
      </c>
      <c r="D553" s="2" t="s">
        <v>45</v>
      </c>
      <c r="E553" s="31">
        <v>30000</v>
      </c>
    </row>
    <row r="554" spans="1:6" x14ac:dyDescent="0.2">
      <c r="A554" s="9" t="s">
        <v>811</v>
      </c>
      <c r="B554" s="2" t="s">
        <v>2</v>
      </c>
      <c r="C554" s="2" t="s">
        <v>41</v>
      </c>
      <c r="D554" s="2" t="s">
        <v>812</v>
      </c>
      <c r="E554" s="31">
        <v>133637</v>
      </c>
    </row>
    <row r="555" spans="1:6" ht="25.5" x14ac:dyDescent="0.2">
      <c r="A555" s="9" t="s">
        <v>813</v>
      </c>
      <c r="B555" s="2" t="s">
        <v>2</v>
      </c>
      <c r="C555" s="2" t="s">
        <v>8</v>
      </c>
      <c r="D555" s="2" t="s">
        <v>814</v>
      </c>
      <c r="E555" s="31">
        <v>95740</v>
      </c>
    </row>
    <row r="556" spans="1:6" x14ac:dyDescent="0.2">
      <c r="A556" s="9" t="s">
        <v>815</v>
      </c>
      <c r="B556" s="2" t="s">
        <v>2</v>
      </c>
      <c r="C556" s="2" t="s">
        <v>3</v>
      </c>
      <c r="D556" s="2" t="s">
        <v>816</v>
      </c>
      <c r="E556" s="31">
        <v>972000</v>
      </c>
    </row>
    <row r="557" spans="1:6" x14ac:dyDescent="0.2">
      <c r="A557" s="9" t="s">
        <v>817</v>
      </c>
      <c r="B557" s="2" t="s">
        <v>2</v>
      </c>
      <c r="C557" s="2" t="s">
        <v>9</v>
      </c>
      <c r="D557" s="2" t="s">
        <v>818</v>
      </c>
      <c r="E557" s="31">
        <v>188597</v>
      </c>
    </row>
    <row r="558" spans="1:6" x14ac:dyDescent="0.2">
      <c r="A558" s="9" t="s">
        <v>819</v>
      </c>
      <c r="B558" s="2" t="s">
        <v>2</v>
      </c>
      <c r="C558" s="2" t="s">
        <v>4</v>
      </c>
      <c r="D558" s="2" t="s">
        <v>400</v>
      </c>
      <c r="E558" s="31">
        <v>136000</v>
      </c>
    </row>
    <row r="559" spans="1:6" x14ac:dyDescent="0.2">
      <c r="A559" s="9" t="s">
        <v>820</v>
      </c>
      <c r="B559" s="2" t="s">
        <v>2</v>
      </c>
      <c r="C559" s="2" t="s">
        <v>9</v>
      </c>
      <c r="D559" s="2" t="s">
        <v>821</v>
      </c>
      <c r="E559" s="31">
        <v>273644</v>
      </c>
    </row>
    <row r="560" spans="1:6" x14ac:dyDescent="0.2">
      <c r="A560" s="9" t="s">
        <v>822</v>
      </c>
      <c r="B560" s="2" t="s">
        <v>2</v>
      </c>
      <c r="C560" s="2" t="s">
        <v>9</v>
      </c>
      <c r="D560" s="2" t="s">
        <v>821</v>
      </c>
      <c r="E560" s="31">
        <v>273644</v>
      </c>
    </row>
    <row r="561" spans="1:5" x14ac:dyDescent="0.2">
      <c r="A561" s="2" t="s">
        <v>823</v>
      </c>
      <c r="B561" s="2" t="s">
        <v>2</v>
      </c>
      <c r="C561" s="2" t="s">
        <v>18</v>
      </c>
      <c r="D561" s="2" t="s">
        <v>6</v>
      </c>
      <c r="E561" s="37">
        <v>308200</v>
      </c>
    </row>
    <row r="562" spans="1:5" x14ac:dyDescent="0.2">
      <c r="A562" s="2" t="s">
        <v>824</v>
      </c>
      <c r="B562" s="2" t="s">
        <v>2</v>
      </c>
      <c r="C562" s="2" t="s">
        <v>15</v>
      </c>
      <c r="D562" s="2" t="s">
        <v>825</v>
      </c>
      <c r="E562" s="37">
        <v>382300</v>
      </c>
    </row>
    <row r="563" spans="1:5" x14ac:dyDescent="0.2">
      <c r="A563" s="9" t="s">
        <v>826</v>
      </c>
      <c r="B563" s="2" t="s">
        <v>2</v>
      </c>
      <c r="C563" s="2" t="s">
        <v>4</v>
      </c>
      <c r="D563" s="2" t="s">
        <v>6</v>
      </c>
      <c r="E563" s="31">
        <v>101060</v>
      </c>
    </row>
    <row r="564" spans="1:5" x14ac:dyDescent="0.2">
      <c r="A564" s="9" t="s">
        <v>827</v>
      </c>
      <c r="B564" s="2" t="s">
        <v>2</v>
      </c>
      <c r="C564" s="2" t="s">
        <v>828</v>
      </c>
      <c r="D564" s="2" t="s">
        <v>45</v>
      </c>
      <c r="E564" s="31">
        <v>30000</v>
      </c>
    </row>
    <row r="565" spans="1:5" x14ac:dyDescent="0.2">
      <c r="A565" s="9" t="s">
        <v>468</v>
      </c>
      <c r="B565" s="2" t="s">
        <v>2</v>
      </c>
      <c r="C565" s="2" t="s">
        <v>4</v>
      </c>
      <c r="D565" s="2" t="s">
        <v>829</v>
      </c>
      <c r="E565" s="31">
        <v>510600</v>
      </c>
    </row>
    <row r="566" spans="1:5" x14ac:dyDescent="0.2">
      <c r="A566" s="9" t="s">
        <v>830</v>
      </c>
      <c r="B566" s="2" t="s">
        <v>2</v>
      </c>
      <c r="C566" s="2" t="s">
        <v>9</v>
      </c>
      <c r="D566" s="2" t="s">
        <v>178</v>
      </c>
      <c r="E566" s="31">
        <v>273644</v>
      </c>
    </row>
    <row r="567" spans="1:5" x14ac:dyDescent="0.2">
      <c r="A567" s="9" t="s">
        <v>831</v>
      </c>
      <c r="B567" s="2" t="s">
        <v>2</v>
      </c>
      <c r="C567" s="2" t="s">
        <v>20</v>
      </c>
      <c r="D567" s="2" t="s">
        <v>21</v>
      </c>
      <c r="E567" s="31">
        <v>30000</v>
      </c>
    </row>
    <row r="568" spans="1:5" x14ac:dyDescent="0.2">
      <c r="A568" s="9" t="s">
        <v>24</v>
      </c>
      <c r="B568" s="2" t="s">
        <v>2</v>
      </c>
      <c r="C568" s="2" t="s">
        <v>20</v>
      </c>
      <c r="D568" s="2" t="s">
        <v>21</v>
      </c>
      <c r="E568" s="31">
        <v>30000</v>
      </c>
    </row>
    <row r="569" spans="1:5" x14ac:dyDescent="0.2">
      <c r="A569" s="9" t="s">
        <v>832</v>
      </c>
      <c r="B569" s="2" t="s">
        <v>2</v>
      </c>
      <c r="C569" s="2" t="s">
        <v>20</v>
      </c>
      <c r="D569" s="2" t="s">
        <v>21</v>
      </c>
      <c r="E569" s="31">
        <v>30000</v>
      </c>
    </row>
    <row r="570" spans="1:5" x14ac:dyDescent="0.2">
      <c r="A570" s="9" t="s">
        <v>34</v>
      </c>
      <c r="B570" s="2" t="s">
        <v>2</v>
      </c>
      <c r="C570" s="2" t="s">
        <v>20</v>
      </c>
      <c r="D570" s="2" t="s">
        <v>21</v>
      </c>
      <c r="E570" s="31">
        <v>30000</v>
      </c>
    </row>
    <row r="571" spans="1:5" x14ac:dyDescent="0.2">
      <c r="A571" s="9" t="s">
        <v>833</v>
      </c>
      <c r="B571" s="2" t="s">
        <v>2</v>
      </c>
      <c r="C571" s="2" t="s">
        <v>20</v>
      </c>
      <c r="D571" s="2" t="s">
        <v>21</v>
      </c>
      <c r="E571" s="31">
        <v>30000</v>
      </c>
    </row>
    <row r="572" spans="1:5" x14ac:dyDescent="0.2">
      <c r="A572" s="9" t="s">
        <v>834</v>
      </c>
      <c r="B572" s="2" t="s">
        <v>2</v>
      </c>
      <c r="C572" s="2" t="s">
        <v>20</v>
      </c>
      <c r="D572" s="2" t="s">
        <v>21</v>
      </c>
      <c r="E572" s="31">
        <v>30000</v>
      </c>
    </row>
    <row r="573" spans="1:5" x14ac:dyDescent="0.2">
      <c r="A573" s="9" t="s">
        <v>278</v>
      </c>
      <c r="B573" s="2" t="s">
        <v>2</v>
      </c>
      <c r="C573" s="2" t="s">
        <v>20</v>
      </c>
      <c r="D573" s="2" t="s">
        <v>21</v>
      </c>
      <c r="E573" s="31">
        <v>30000</v>
      </c>
    </row>
    <row r="574" spans="1:5" x14ac:dyDescent="0.2">
      <c r="A574" s="9" t="s">
        <v>133</v>
      </c>
      <c r="B574" s="2" t="s">
        <v>2</v>
      </c>
      <c r="C574" s="2" t="s">
        <v>20</v>
      </c>
      <c r="D574" s="2" t="s">
        <v>21</v>
      </c>
      <c r="E574" s="31">
        <v>30000</v>
      </c>
    </row>
    <row r="575" spans="1:5" x14ac:dyDescent="0.2">
      <c r="A575" s="9" t="s">
        <v>134</v>
      </c>
      <c r="B575" s="2" t="s">
        <v>2</v>
      </c>
      <c r="C575" s="2" t="s">
        <v>20</v>
      </c>
      <c r="D575" s="2" t="s">
        <v>21</v>
      </c>
      <c r="E575" s="31">
        <v>30000</v>
      </c>
    </row>
    <row r="576" spans="1:5" x14ac:dyDescent="0.2">
      <c r="A576" s="9" t="s">
        <v>27</v>
      </c>
      <c r="B576" s="2" t="s">
        <v>2</v>
      </c>
      <c r="C576" s="2" t="s">
        <v>20</v>
      </c>
      <c r="D576" s="2" t="s">
        <v>21</v>
      </c>
      <c r="E576" s="31">
        <v>30000</v>
      </c>
    </row>
    <row r="577" spans="1:5" x14ac:dyDescent="0.2">
      <c r="A577" s="9" t="s">
        <v>835</v>
      </c>
      <c r="B577" s="2" t="s">
        <v>2</v>
      </c>
      <c r="C577" s="2" t="s">
        <v>35</v>
      </c>
      <c r="D577" s="2" t="s">
        <v>576</v>
      </c>
      <c r="E577" s="31">
        <v>30000</v>
      </c>
    </row>
    <row r="578" spans="1:5" x14ac:dyDescent="0.2">
      <c r="A578" s="2" t="s">
        <v>836</v>
      </c>
      <c r="B578" s="2" t="s">
        <v>2</v>
      </c>
      <c r="C578" s="2" t="s">
        <v>430</v>
      </c>
      <c r="D578" s="2" t="s">
        <v>837</v>
      </c>
      <c r="E578" s="37">
        <v>134000</v>
      </c>
    </row>
    <row r="579" spans="1:5" x14ac:dyDescent="0.2">
      <c r="A579" s="2" t="s">
        <v>497</v>
      </c>
      <c r="B579" s="2" t="s">
        <v>2</v>
      </c>
      <c r="C579" s="2" t="s">
        <v>14</v>
      </c>
      <c r="D579" s="2" t="s">
        <v>17</v>
      </c>
      <c r="E579" s="37">
        <v>36498</v>
      </c>
    </row>
    <row r="580" spans="1:5" x14ac:dyDescent="0.2">
      <c r="A580" s="9" t="s">
        <v>838</v>
      </c>
      <c r="B580" s="2" t="s">
        <v>2</v>
      </c>
      <c r="C580" s="2" t="s">
        <v>4</v>
      </c>
      <c r="D580" s="2" t="s">
        <v>839</v>
      </c>
      <c r="E580" s="31">
        <v>75000</v>
      </c>
    </row>
    <row r="581" spans="1:5" x14ac:dyDescent="0.2">
      <c r="A581" s="9" t="s">
        <v>840</v>
      </c>
      <c r="B581" s="2" t="s">
        <v>2</v>
      </c>
      <c r="C581" s="2" t="s">
        <v>15</v>
      </c>
      <c r="D581" s="2" t="s">
        <v>42</v>
      </c>
      <c r="E581" s="31">
        <v>255000</v>
      </c>
    </row>
    <row r="582" spans="1:5" x14ac:dyDescent="0.2">
      <c r="A582" s="9" t="s">
        <v>841</v>
      </c>
      <c r="B582" s="2" t="s">
        <v>2</v>
      </c>
      <c r="C582" s="2" t="s">
        <v>18</v>
      </c>
      <c r="D582" s="2" t="s">
        <v>842</v>
      </c>
      <c r="E582" s="31">
        <v>47600</v>
      </c>
    </row>
    <row r="583" spans="1:5" x14ac:dyDescent="0.2">
      <c r="A583" s="9" t="s">
        <v>843</v>
      </c>
      <c r="B583" s="2" t="s">
        <v>2</v>
      </c>
      <c r="C583" s="2" t="s">
        <v>18</v>
      </c>
      <c r="D583" s="2" t="s">
        <v>844</v>
      </c>
      <c r="E583" s="31">
        <v>78000</v>
      </c>
    </row>
    <row r="584" spans="1:5" x14ac:dyDescent="0.2">
      <c r="A584" s="2" t="s">
        <v>845</v>
      </c>
      <c r="B584" s="2" t="s">
        <v>2</v>
      </c>
      <c r="C584" s="2" t="s">
        <v>9</v>
      </c>
      <c r="D584" s="2" t="s">
        <v>821</v>
      </c>
      <c r="E584" s="37">
        <v>273644</v>
      </c>
    </row>
    <row r="585" spans="1:5" x14ac:dyDescent="0.2">
      <c r="A585" s="2" t="s">
        <v>846</v>
      </c>
      <c r="B585" s="2" t="s">
        <v>2</v>
      </c>
      <c r="C585" s="2" t="s">
        <v>214</v>
      </c>
      <c r="D585" s="2" t="s">
        <v>215</v>
      </c>
      <c r="E585" s="37">
        <v>72000</v>
      </c>
    </row>
    <row r="586" spans="1:5" x14ac:dyDescent="0.2">
      <c r="A586" s="2" t="s">
        <v>847</v>
      </c>
      <c r="B586" s="2" t="s">
        <v>2</v>
      </c>
      <c r="C586" s="2" t="s">
        <v>214</v>
      </c>
      <c r="D586" s="2" t="s">
        <v>215</v>
      </c>
      <c r="E586" s="37">
        <v>145200</v>
      </c>
    </row>
    <row r="587" spans="1:5" ht="25.5" x14ac:dyDescent="0.2">
      <c r="A587" s="9" t="s">
        <v>848</v>
      </c>
      <c r="B587" s="2" t="s">
        <v>2</v>
      </c>
      <c r="C587" s="2" t="s">
        <v>849</v>
      </c>
      <c r="D587" s="2" t="s">
        <v>850</v>
      </c>
      <c r="E587" s="31">
        <f>24000+50000</f>
        <v>74000</v>
      </c>
    </row>
    <row r="588" spans="1:5" x14ac:dyDescent="0.2">
      <c r="A588" s="2" t="s">
        <v>851</v>
      </c>
      <c r="B588" s="2" t="s">
        <v>2</v>
      </c>
      <c r="C588" s="2" t="s">
        <v>9</v>
      </c>
      <c r="D588" s="2" t="s">
        <v>852</v>
      </c>
      <c r="E588" s="37">
        <v>553125</v>
      </c>
    </row>
    <row r="589" spans="1:5" x14ac:dyDescent="0.2">
      <c r="A589" s="2" t="s">
        <v>497</v>
      </c>
      <c r="B589" s="2" t="s">
        <v>2</v>
      </c>
      <c r="C589" s="2" t="s">
        <v>14</v>
      </c>
      <c r="D589" s="2" t="s">
        <v>45</v>
      </c>
      <c r="E589" s="37">
        <v>50000</v>
      </c>
    </row>
    <row r="590" spans="1:5" x14ac:dyDescent="0.2">
      <c r="A590" s="9" t="s">
        <v>853</v>
      </c>
      <c r="B590" s="2" t="s">
        <v>2</v>
      </c>
      <c r="C590" s="2" t="s">
        <v>4</v>
      </c>
      <c r="D590" s="2" t="s">
        <v>854</v>
      </c>
      <c r="E590" s="31">
        <v>90000</v>
      </c>
    </row>
    <row r="591" spans="1:5" ht="13.5" customHeight="1" x14ac:dyDescent="0.2">
      <c r="A591" s="9" t="s">
        <v>143</v>
      </c>
      <c r="B591" s="2" t="s">
        <v>2</v>
      </c>
      <c r="C591" s="2" t="s">
        <v>4</v>
      </c>
      <c r="D591" s="2" t="s">
        <v>45</v>
      </c>
      <c r="E591" s="31">
        <v>22500</v>
      </c>
    </row>
    <row r="592" spans="1:5" x14ac:dyDescent="0.2">
      <c r="A592" s="9" t="s">
        <v>855</v>
      </c>
      <c r="B592" s="2" t="s">
        <v>2</v>
      </c>
      <c r="C592" s="2" t="s">
        <v>15</v>
      </c>
      <c r="D592" s="2" t="s">
        <v>856</v>
      </c>
      <c r="E592" s="31">
        <f>23000+50000+3000</f>
        <v>76000</v>
      </c>
    </row>
    <row r="593" spans="1:5" x14ac:dyDescent="0.2">
      <c r="A593" s="9" t="s">
        <v>857</v>
      </c>
      <c r="B593" s="2" t="s">
        <v>2</v>
      </c>
      <c r="C593" s="2" t="s">
        <v>308</v>
      </c>
      <c r="D593" s="2" t="s">
        <v>292</v>
      </c>
      <c r="E593" s="31">
        <v>365161</v>
      </c>
    </row>
    <row r="594" spans="1:5" x14ac:dyDescent="0.2">
      <c r="A594" s="9" t="s">
        <v>423</v>
      </c>
      <c r="B594" s="2" t="s">
        <v>2</v>
      </c>
      <c r="C594" s="2" t="s">
        <v>4</v>
      </c>
      <c r="D594" s="2" t="s">
        <v>858</v>
      </c>
      <c r="E594" s="31">
        <v>105000</v>
      </c>
    </row>
    <row r="595" spans="1:5" ht="15" x14ac:dyDescent="0.25">
      <c r="A595" s="21" t="s">
        <v>859</v>
      </c>
      <c r="B595" s="2" t="s">
        <v>2</v>
      </c>
      <c r="C595" s="2" t="s">
        <v>4</v>
      </c>
      <c r="D595" s="2" t="s">
        <v>253</v>
      </c>
      <c r="E595" s="36">
        <v>103500</v>
      </c>
    </row>
    <row r="596" spans="1:5" ht="15" x14ac:dyDescent="0.25">
      <c r="A596" s="21" t="s">
        <v>860</v>
      </c>
      <c r="B596" s="2" t="s">
        <v>2</v>
      </c>
      <c r="C596" s="2" t="s">
        <v>4</v>
      </c>
      <c r="D596" s="2" t="s">
        <v>253</v>
      </c>
      <c r="E596" s="36">
        <v>114000</v>
      </c>
    </row>
    <row r="597" spans="1:5" ht="15" x14ac:dyDescent="0.25">
      <c r="A597" s="21" t="s">
        <v>861</v>
      </c>
      <c r="B597" s="2" t="s">
        <v>2</v>
      </c>
      <c r="C597" s="2" t="s">
        <v>4</v>
      </c>
      <c r="D597" s="2" t="s">
        <v>253</v>
      </c>
      <c r="E597" s="36">
        <v>109200</v>
      </c>
    </row>
    <row r="598" spans="1:5" ht="15" x14ac:dyDescent="0.25">
      <c r="A598" s="21" t="s">
        <v>862</v>
      </c>
      <c r="B598" s="2" t="s">
        <v>2</v>
      </c>
      <c r="C598" s="2" t="s">
        <v>4</v>
      </c>
      <c r="D598" s="2" t="s">
        <v>253</v>
      </c>
      <c r="E598" s="36">
        <v>109500</v>
      </c>
    </row>
    <row r="599" spans="1:5" ht="15" x14ac:dyDescent="0.25">
      <c r="A599" s="21" t="s">
        <v>863</v>
      </c>
      <c r="B599" s="2" t="s">
        <v>2</v>
      </c>
      <c r="C599" s="2" t="s">
        <v>4</v>
      </c>
      <c r="D599" s="2" t="s">
        <v>253</v>
      </c>
      <c r="E599" s="36">
        <v>76000</v>
      </c>
    </row>
    <row r="600" spans="1:5" x14ac:dyDescent="0.2">
      <c r="A600" s="9" t="s">
        <v>864</v>
      </c>
      <c r="B600" s="2" t="s">
        <v>2</v>
      </c>
      <c r="C600" s="2" t="s">
        <v>865</v>
      </c>
      <c r="D600" s="2" t="s">
        <v>295</v>
      </c>
      <c r="E600" s="31">
        <f>69.25*43000</f>
        <v>2977750</v>
      </c>
    </row>
    <row r="601" spans="1:5" ht="15" x14ac:dyDescent="0.25">
      <c r="A601" s="21" t="s">
        <v>866</v>
      </c>
      <c r="B601" s="2" t="s">
        <v>2</v>
      </c>
      <c r="C601" s="2" t="s">
        <v>4</v>
      </c>
      <c r="D601" s="2" t="s">
        <v>253</v>
      </c>
      <c r="E601" s="36">
        <v>63300</v>
      </c>
    </row>
    <row r="602" spans="1:5" ht="15" x14ac:dyDescent="0.25">
      <c r="A602" s="21" t="s">
        <v>867</v>
      </c>
      <c r="B602" s="2" t="s">
        <v>2</v>
      </c>
      <c r="C602" s="2" t="s">
        <v>4</v>
      </c>
      <c r="D602" s="2" t="s">
        <v>253</v>
      </c>
      <c r="E602" s="36">
        <v>122200</v>
      </c>
    </row>
    <row r="603" spans="1:5" ht="15" x14ac:dyDescent="0.25">
      <c r="A603" s="21" t="s">
        <v>868</v>
      </c>
      <c r="B603" s="2" t="s">
        <v>2</v>
      </c>
      <c r="C603" s="2" t="s">
        <v>4</v>
      </c>
      <c r="D603" s="2" t="s">
        <v>253</v>
      </c>
      <c r="E603" s="36">
        <v>112500</v>
      </c>
    </row>
    <row r="604" spans="1:5" ht="15" x14ac:dyDescent="0.25">
      <c r="A604" s="21" t="s">
        <v>869</v>
      </c>
      <c r="B604" s="2" t="s">
        <v>2</v>
      </c>
      <c r="C604" s="2" t="s">
        <v>4</v>
      </c>
      <c r="D604" s="2" t="s">
        <v>253</v>
      </c>
      <c r="E604" s="36">
        <v>111000</v>
      </c>
    </row>
    <row r="605" spans="1:5" ht="15" x14ac:dyDescent="0.25">
      <c r="A605" s="21" t="s">
        <v>355</v>
      </c>
      <c r="B605" s="2" t="s">
        <v>2</v>
      </c>
      <c r="C605" s="2" t="s">
        <v>4</v>
      </c>
      <c r="D605" s="2" t="s">
        <v>253</v>
      </c>
      <c r="E605" s="36">
        <v>100500</v>
      </c>
    </row>
    <row r="606" spans="1:5" x14ac:dyDescent="0.2">
      <c r="A606" s="9" t="s">
        <v>864</v>
      </c>
      <c r="B606" s="2" t="s">
        <v>2</v>
      </c>
      <c r="C606" s="2" t="s">
        <v>865</v>
      </c>
      <c r="D606" s="2" t="s">
        <v>295</v>
      </c>
      <c r="E606" s="31">
        <f>69.2*43000</f>
        <v>2975600</v>
      </c>
    </row>
    <row r="607" spans="1:5" x14ac:dyDescent="0.2">
      <c r="A607" s="9" t="s">
        <v>870</v>
      </c>
      <c r="B607" s="2" t="s">
        <v>2</v>
      </c>
      <c r="C607" s="2" t="s">
        <v>276</v>
      </c>
      <c r="D607" s="2" t="s">
        <v>871</v>
      </c>
      <c r="E607" s="31">
        <v>125900</v>
      </c>
    </row>
    <row r="608" spans="1:5" ht="15" x14ac:dyDescent="0.25">
      <c r="A608" s="21" t="s">
        <v>872</v>
      </c>
      <c r="B608" s="2" t="s">
        <v>2</v>
      </c>
      <c r="C608" s="2" t="s">
        <v>4</v>
      </c>
      <c r="D608" s="2" t="s">
        <v>253</v>
      </c>
      <c r="E608" s="36">
        <v>91700</v>
      </c>
    </row>
    <row r="609" spans="1:5" ht="15" x14ac:dyDescent="0.25">
      <c r="A609" s="21" t="s">
        <v>873</v>
      </c>
      <c r="B609" s="2" t="s">
        <v>2</v>
      </c>
      <c r="C609" s="2" t="s">
        <v>4</v>
      </c>
      <c r="D609" s="2" t="s">
        <v>253</v>
      </c>
      <c r="E609" s="36">
        <v>60330</v>
      </c>
    </row>
    <row r="610" spans="1:5" ht="15" x14ac:dyDescent="0.25">
      <c r="A610" s="21" t="s">
        <v>874</v>
      </c>
      <c r="B610" s="2" t="s">
        <v>2</v>
      </c>
      <c r="C610" s="2" t="s">
        <v>4</v>
      </c>
      <c r="D610" s="2" t="s">
        <v>253</v>
      </c>
      <c r="E610" s="36">
        <v>76400</v>
      </c>
    </row>
    <row r="611" spans="1:5" ht="15" x14ac:dyDescent="0.25">
      <c r="A611" s="21" t="s">
        <v>875</v>
      </c>
      <c r="B611" s="2" t="s">
        <v>2</v>
      </c>
      <c r="C611" s="2" t="s">
        <v>4</v>
      </c>
      <c r="D611" s="2" t="s">
        <v>253</v>
      </c>
      <c r="E611" s="36">
        <v>96800</v>
      </c>
    </row>
    <row r="612" spans="1:5" ht="15" x14ac:dyDescent="0.25">
      <c r="A612" s="21" t="s">
        <v>876</v>
      </c>
      <c r="B612" s="2" t="s">
        <v>2</v>
      </c>
      <c r="C612" s="2" t="s">
        <v>4</v>
      </c>
      <c r="D612" s="2" t="s">
        <v>253</v>
      </c>
      <c r="E612" s="36">
        <v>97000</v>
      </c>
    </row>
    <row r="613" spans="1:5" x14ac:dyDescent="0.2">
      <c r="A613" s="2" t="s">
        <v>493</v>
      </c>
      <c r="B613" s="2" t="s">
        <v>2</v>
      </c>
      <c r="C613" s="2" t="s">
        <v>20</v>
      </c>
      <c r="D613" s="2" t="s">
        <v>21</v>
      </c>
      <c r="E613" s="37">
        <v>30000</v>
      </c>
    </row>
    <row r="614" spans="1:5" x14ac:dyDescent="0.2">
      <c r="A614" s="2" t="s">
        <v>877</v>
      </c>
      <c r="B614" s="2" t="s">
        <v>2</v>
      </c>
      <c r="C614" s="2" t="s">
        <v>20</v>
      </c>
      <c r="D614" s="2" t="s">
        <v>21</v>
      </c>
      <c r="E614" s="37">
        <v>30000</v>
      </c>
    </row>
    <row r="615" spans="1:5" x14ac:dyDescent="0.2">
      <c r="A615" s="2" t="s">
        <v>878</v>
      </c>
      <c r="B615" s="2" t="s">
        <v>2</v>
      </c>
      <c r="C615" s="2" t="s">
        <v>20</v>
      </c>
      <c r="D615" s="2" t="s">
        <v>21</v>
      </c>
      <c r="E615" s="37">
        <v>30000</v>
      </c>
    </row>
    <row r="616" spans="1:5" x14ac:dyDescent="0.2">
      <c r="A616" s="2" t="s">
        <v>879</v>
      </c>
      <c r="B616" s="2" t="s">
        <v>2</v>
      </c>
      <c r="C616" s="2" t="s">
        <v>20</v>
      </c>
      <c r="D616" s="2" t="s">
        <v>21</v>
      </c>
      <c r="E616" s="37">
        <v>30000</v>
      </c>
    </row>
    <row r="617" spans="1:5" x14ac:dyDescent="0.2">
      <c r="A617" s="2" t="s">
        <v>47</v>
      </c>
      <c r="B617" s="2" t="s">
        <v>2</v>
      </c>
      <c r="C617" s="2" t="s">
        <v>20</v>
      </c>
      <c r="D617" s="2" t="s">
        <v>21</v>
      </c>
      <c r="E617" s="37">
        <v>30000</v>
      </c>
    </row>
    <row r="618" spans="1:5" x14ac:dyDescent="0.2">
      <c r="A618" s="2" t="s">
        <v>880</v>
      </c>
      <c r="B618" s="2" t="s">
        <v>2</v>
      </c>
      <c r="C618" s="2" t="s">
        <v>20</v>
      </c>
      <c r="D618" s="2" t="s">
        <v>21</v>
      </c>
      <c r="E618" s="37">
        <v>30000</v>
      </c>
    </row>
    <row r="619" spans="1:5" ht="25.5" x14ac:dyDescent="0.2">
      <c r="A619" s="2" t="s">
        <v>881</v>
      </c>
      <c r="B619" s="2" t="s">
        <v>2</v>
      </c>
      <c r="C619" s="2" t="s">
        <v>20</v>
      </c>
      <c r="D619" s="2" t="s">
        <v>882</v>
      </c>
      <c r="E619" s="37">
        <v>30000</v>
      </c>
    </row>
    <row r="620" spans="1:5" x14ac:dyDescent="0.2">
      <c r="A620" s="2" t="s">
        <v>883</v>
      </c>
      <c r="B620" s="2" t="s">
        <v>2</v>
      </c>
      <c r="C620" s="2" t="s">
        <v>20</v>
      </c>
      <c r="D620" s="2" t="s">
        <v>21</v>
      </c>
      <c r="E620" s="37">
        <v>30000</v>
      </c>
    </row>
    <row r="621" spans="1:5" x14ac:dyDescent="0.2">
      <c r="A621" s="9" t="s">
        <v>884</v>
      </c>
      <c r="B621" s="2" t="s">
        <v>2</v>
      </c>
      <c r="C621" s="2" t="s">
        <v>4</v>
      </c>
      <c r="D621" s="2" t="s">
        <v>854</v>
      </c>
      <c r="E621" s="31">
        <f>1100*70.75</f>
        <v>77825</v>
      </c>
    </row>
    <row r="622" spans="1:5" x14ac:dyDescent="0.2">
      <c r="A622" s="9" t="s">
        <v>886</v>
      </c>
      <c r="B622" s="2" t="s">
        <v>2</v>
      </c>
      <c r="C622" s="2" t="s">
        <v>18</v>
      </c>
      <c r="D622" s="2" t="s">
        <v>422</v>
      </c>
      <c r="E622" s="31">
        <v>60000</v>
      </c>
    </row>
    <row r="623" spans="1:5" x14ac:dyDescent="0.2">
      <c r="A623" s="9" t="s">
        <v>179</v>
      </c>
      <c r="B623" s="2" t="s">
        <v>2</v>
      </c>
      <c r="C623" s="2" t="s">
        <v>4</v>
      </c>
      <c r="D623" s="2" t="s">
        <v>887</v>
      </c>
      <c r="E623" s="31">
        <v>140000</v>
      </c>
    </row>
    <row r="624" spans="1:5" x14ac:dyDescent="0.2">
      <c r="A624" s="9" t="s">
        <v>889</v>
      </c>
      <c r="B624" s="2" t="s">
        <v>2</v>
      </c>
      <c r="C624" s="2" t="s">
        <v>4</v>
      </c>
      <c r="D624" s="2" t="s">
        <v>6</v>
      </c>
      <c r="E624" s="31">
        <v>496500</v>
      </c>
    </row>
    <row r="625" spans="1:5" ht="15" x14ac:dyDescent="0.25">
      <c r="A625" s="21" t="s">
        <v>890</v>
      </c>
      <c r="B625" s="2" t="s">
        <v>2</v>
      </c>
      <c r="C625" s="2" t="s">
        <v>4</v>
      </c>
      <c r="D625" s="2" t="s">
        <v>253</v>
      </c>
      <c r="E625" s="36">
        <v>106700</v>
      </c>
    </row>
    <row r="626" spans="1:5" ht="15" x14ac:dyDescent="0.25">
      <c r="A626" s="21" t="s">
        <v>891</v>
      </c>
      <c r="B626" s="2" t="s">
        <v>2</v>
      </c>
      <c r="C626" s="2" t="s">
        <v>4</v>
      </c>
      <c r="D626" s="2" t="s">
        <v>253</v>
      </c>
      <c r="E626" s="36">
        <v>74800</v>
      </c>
    </row>
    <row r="627" spans="1:5" ht="15" x14ac:dyDescent="0.25">
      <c r="A627" s="21" t="s">
        <v>210</v>
      </c>
      <c r="B627" s="2" t="s">
        <v>2</v>
      </c>
      <c r="C627" s="2" t="s">
        <v>4</v>
      </c>
      <c r="D627" s="2" t="s">
        <v>253</v>
      </c>
      <c r="E627" s="36">
        <v>102100</v>
      </c>
    </row>
    <row r="628" spans="1:5" ht="15" x14ac:dyDescent="0.25">
      <c r="A628" s="21" t="s">
        <v>892</v>
      </c>
      <c r="B628" s="2" t="s">
        <v>2</v>
      </c>
      <c r="C628" s="2" t="s">
        <v>4</v>
      </c>
      <c r="D628" s="2" t="s">
        <v>253</v>
      </c>
      <c r="E628" s="36">
        <v>111300</v>
      </c>
    </row>
    <row r="629" spans="1:5" ht="15" x14ac:dyDescent="0.25">
      <c r="A629" s="21" t="s">
        <v>743</v>
      </c>
      <c r="B629" s="2" t="s">
        <v>2</v>
      </c>
      <c r="C629" s="2" t="s">
        <v>4</v>
      </c>
      <c r="D629" s="2" t="s">
        <v>253</v>
      </c>
      <c r="E629" s="36">
        <v>105000</v>
      </c>
    </row>
    <row r="630" spans="1:5" ht="15" x14ac:dyDescent="0.25">
      <c r="A630" s="21" t="s">
        <v>893</v>
      </c>
      <c r="B630" s="2" t="s">
        <v>2</v>
      </c>
      <c r="C630" s="2" t="s">
        <v>4</v>
      </c>
      <c r="D630" s="2" t="s">
        <v>253</v>
      </c>
      <c r="E630" s="36">
        <v>101700</v>
      </c>
    </row>
    <row r="631" spans="1:5" ht="15" x14ac:dyDescent="0.25">
      <c r="A631" s="21" t="s">
        <v>894</v>
      </c>
      <c r="B631" s="2" t="s">
        <v>2</v>
      </c>
      <c r="C631" s="2" t="s">
        <v>4</v>
      </c>
      <c r="D631" s="2" t="s">
        <v>253</v>
      </c>
      <c r="E631" s="36">
        <v>124800</v>
      </c>
    </row>
    <row r="632" spans="1:5" ht="15" x14ac:dyDescent="0.25">
      <c r="A632" s="21" t="s">
        <v>895</v>
      </c>
      <c r="B632" s="2" t="s">
        <v>2</v>
      </c>
      <c r="C632" s="2" t="s">
        <v>4</v>
      </c>
      <c r="D632" s="2" t="s">
        <v>253</v>
      </c>
      <c r="E632" s="36">
        <v>69600</v>
      </c>
    </row>
    <row r="633" spans="1:5" ht="15" x14ac:dyDescent="0.25">
      <c r="A633" s="21" t="s">
        <v>896</v>
      </c>
      <c r="B633" s="2" t="s">
        <v>2</v>
      </c>
      <c r="C633" s="2" t="s">
        <v>4</v>
      </c>
      <c r="D633" s="2" t="s">
        <v>253</v>
      </c>
      <c r="E633" s="36">
        <v>109200</v>
      </c>
    </row>
    <row r="634" spans="1:5" ht="15" x14ac:dyDescent="0.25">
      <c r="A634" s="21" t="s">
        <v>898</v>
      </c>
      <c r="B634" s="2" t="s">
        <v>2</v>
      </c>
      <c r="C634" s="2" t="s">
        <v>4</v>
      </c>
      <c r="D634" s="2" t="s">
        <v>253</v>
      </c>
      <c r="E634" s="36">
        <v>93450</v>
      </c>
    </row>
    <row r="635" spans="1:5" ht="15" x14ac:dyDescent="0.25">
      <c r="A635" s="21" t="s">
        <v>747</v>
      </c>
      <c r="B635" s="2" t="s">
        <v>2</v>
      </c>
      <c r="C635" s="2" t="s">
        <v>4</v>
      </c>
      <c r="D635" s="2" t="s">
        <v>253</v>
      </c>
      <c r="E635" s="36">
        <v>89800</v>
      </c>
    </row>
    <row r="636" spans="1:5" ht="15" x14ac:dyDescent="0.25">
      <c r="A636" s="21" t="s">
        <v>899</v>
      </c>
      <c r="B636" s="2" t="s">
        <v>2</v>
      </c>
      <c r="C636" s="2" t="s">
        <v>4</v>
      </c>
      <c r="D636" s="2" t="s">
        <v>253</v>
      </c>
      <c r="E636" s="36">
        <v>110200</v>
      </c>
    </row>
    <row r="637" spans="1:5" ht="15" x14ac:dyDescent="0.25">
      <c r="A637" s="21" t="s">
        <v>900</v>
      </c>
      <c r="B637" s="2" t="s">
        <v>2</v>
      </c>
      <c r="C637" s="2" t="s">
        <v>4</v>
      </c>
      <c r="D637" s="2" t="s">
        <v>253</v>
      </c>
      <c r="E637" s="36">
        <v>107100</v>
      </c>
    </row>
    <row r="638" spans="1:5" ht="15" x14ac:dyDescent="0.25">
      <c r="A638" s="21" t="s">
        <v>901</v>
      </c>
      <c r="B638" s="2" t="s">
        <v>2</v>
      </c>
      <c r="C638" s="2" t="s">
        <v>4</v>
      </c>
      <c r="D638" s="2" t="s">
        <v>253</v>
      </c>
      <c r="E638" s="36">
        <v>94700</v>
      </c>
    </row>
    <row r="639" spans="1:5" ht="15" x14ac:dyDescent="0.25">
      <c r="A639" s="21" t="s">
        <v>902</v>
      </c>
      <c r="B639" s="2" t="s">
        <v>2</v>
      </c>
      <c r="C639" s="2" t="s">
        <v>4</v>
      </c>
      <c r="D639" s="2" t="s">
        <v>253</v>
      </c>
      <c r="E639" s="36">
        <v>123200</v>
      </c>
    </row>
    <row r="640" spans="1:5" x14ac:dyDescent="0.2">
      <c r="A640" s="9" t="s">
        <v>903</v>
      </c>
      <c r="B640" s="2" t="s">
        <v>2</v>
      </c>
      <c r="C640" s="2" t="s">
        <v>4</v>
      </c>
      <c r="D640" s="2" t="s">
        <v>904</v>
      </c>
      <c r="E640" s="31">
        <v>67092</v>
      </c>
    </row>
    <row r="641" spans="1:5" x14ac:dyDescent="0.2">
      <c r="A641" s="9" t="s">
        <v>905</v>
      </c>
      <c r="B641" s="2" t="s">
        <v>2</v>
      </c>
      <c r="C641" s="2" t="s">
        <v>906</v>
      </c>
      <c r="D641" s="2" t="s">
        <v>157</v>
      </c>
      <c r="E641" s="31">
        <v>142170</v>
      </c>
    </row>
    <row r="642" spans="1:5" x14ac:dyDescent="0.2">
      <c r="A642" s="2" t="s">
        <v>7</v>
      </c>
      <c r="B642" s="2" t="s">
        <v>2</v>
      </c>
      <c r="C642" s="2" t="s">
        <v>4</v>
      </c>
      <c r="D642" s="2" t="s">
        <v>292</v>
      </c>
      <c r="E642" s="37">
        <v>2752350</v>
      </c>
    </row>
    <row r="643" spans="1:5" ht="15" x14ac:dyDescent="0.25">
      <c r="A643" s="21" t="s">
        <v>907</v>
      </c>
      <c r="B643" s="2" t="s">
        <v>2</v>
      </c>
      <c r="C643" s="2" t="s">
        <v>4</v>
      </c>
      <c r="D643" s="2" t="s">
        <v>253</v>
      </c>
      <c r="E643" s="36">
        <v>100600</v>
      </c>
    </row>
    <row r="644" spans="1:5" ht="15" x14ac:dyDescent="0.25">
      <c r="A644" s="21" t="s">
        <v>908</v>
      </c>
      <c r="B644" s="2" t="s">
        <v>2</v>
      </c>
      <c r="C644" s="2" t="s">
        <v>4</v>
      </c>
      <c r="D644" s="2" t="s">
        <v>253</v>
      </c>
      <c r="E644" s="36">
        <v>121200</v>
      </c>
    </row>
    <row r="645" spans="1:5" ht="15" x14ac:dyDescent="0.25">
      <c r="A645" s="21" t="s">
        <v>909</v>
      </c>
      <c r="B645" s="2" t="s">
        <v>2</v>
      </c>
      <c r="C645" s="2" t="s">
        <v>4</v>
      </c>
      <c r="D645" s="2" t="s">
        <v>253</v>
      </c>
      <c r="E645" s="36">
        <v>111100</v>
      </c>
    </row>
    <row r="646" spans="1:5" ht="15" x14ac:dyDescent="0.25">
      <c r="A646" s="21" t="s">
        <v>910</v>
      </c>
      <c r="B646" s="2" t="s">
        <v>2</v>
      </c>
      <c r="C646" s="2" t="s">
        <v>4</v>
      </c>
      <c r="D646" s="2" t="s">
        <v>253</v>
      </c>
      <c r="E646" s="36">
        <v>83200</v>
      </c>
    </row>
    <row r="647" spans="1:5" ht="15" x14ac:dyDescent="0.25">
      <c r="A647" s="21" t="s">
        <v>911</v>
      </c>
      <c r="B647" s="2" t="s">
        <v>2</v>
      </c>
      <c r="C647" s="2" t="s">
        <v>4</v>
      </c>
      <c r="D647" s="2" t="s">
        <v>253</v>
      </c>
      <c r="E647" s="36">
        <v>81600</v>
      </c>
    </row>
    <row r="648" spans="1:5" x14ac:dyDescent="0.2">
      <c r="A648" s="9" t="s">
        <v>168</v>
      </c>
      <c r="B648" s="2" t="s">
        <v>2</v>
      </c>
      <c r="C648" s="2" t="s">
        <v>4</v>
      </c>
      <c r="D648" s="2" t="s">
        <v>912</v>
      </c>
      <c r="E648" s="31">
        <v>236654</v>
      </c>
    </row>
    <row r="649" spans="1:5" x14ac:dyDescent="0.2">
      <c r="A649" s="9" t="s">
        <v>913</v>
      </c>
      <c r="B649" s="2" t="s">
        <v>2</v>
      </c>
      <c r="C649" s="2" t="s">
        <v>4</v>
      </c>
      <c r="D649" s="2" t="s">
        <v>914</v>
      </c>
      <c r="E649" s="31">
        <v>16000</v>
      </c>
    </row>
    <row r="650" spans="1:5" x14ac:dyDescent="0.2">
      <c r="A650" s="9" t="s">
        <v>915</v>
      </c>
      <c r="B650" s="2" t="s">
        <v>2</v>
      </c>
      <c r="C650" s="2" t="s">
        <v>4</v>
      </c>
      <c r="D650" s="2" t="s">
        <v>914</v>
      </c>
      <c r="E650" s="38">
        <v>16000</v>
      </c>
    </row>
    <row r="651" spans="1:5" x14ac:dyDescent="0.2">
      <c r="A651" s="9" t="s">
        <v>888</v>
      </c>
      <c r="B651" s="2" t="s">
        <v>2</v>
      </c>
      <c r="C651" s="2" t="s">
        <v>4</v>
      </c>
      <c r="D651" s="2" t="s">
        <v>914</v>
      </c>
      <c r="E651" s="31">
        <v>71000</v>
      </c>
    </row>
    <row r="652" spans="1:5" ht="15" x14ac:dyDescent="0.25">
      <c r="A652" s="21" t="s">
        <v>916</v>
      </c>
      <c r="B652" s="2" t="s">
        <v>2</v>
      </c>
      <c r="C652" s="2" t="s">
        <v>4</v>
      </c>
      <c r="D652" s="2" t="s">
        <v>914</v>
      </c>
      <c r="E652" s="31">
        <v>21750</v>
      </c>
    </row>
    <row r="653" spans="1:5" ht="15" x14ac:dyDescent="0.25">
      <c r="A653" s="21" t="s">
        <v>917</v>
      </c>
      <c r="B653" s="2" t="s">
        <v>2</v>
      </c>
      <c r="C653" s="2" t="s">
        <v>4</v>
      </c>
      <c r="D653" s="2" t="s">
        <v>914</v>
      </c>
      <c r="E653" s="31">
        <v>23200</v>
      </c>
    </row>
    <row r="654" spans="1:5" ht="15" x14ac:dyDescent="0.25">
      <c r="A654" s="21" t="s">
        <v>918</v>
      </c>
      <c r="B654" s="2" t="s">
        <v>2</v>
      </c>
      <c r="C654" s="2" t="s">
        <v>4</v>
      </c>
      <c r="D654" s="2" t="s">
        <v>914</v>
      </c>
      <c r="E654" s="31">
        <v>22750</v>
      </c>
    </row>
    <row r="655" spans="1:5" x14ac:dyDescent="0.2">
      <c r="A655" s="9" t="s">
        <v>919</v>
      </c>
      <c r="B655" s="2" t="s">
        <v>2</v>
      </c>
      <c r="C655" s="2" t="s">
        <v>4</v>
      </c>
      <c r="D655" s="2" t="s">
        <v>74</v>
      </c>
      <c r="E655" s="31">
        <v>35900</v>
      </c>
    </row>
    <row r="656" spans="1:5" x14ac:dyDescent="0.2">
      <c r="A656" s="9" t="s">
        <v>920</v>
      </c>
      <c r="B656" s="2" t="s">
        <v>2</v>
      </c>
      <c r="C656" s="2" t="s">
        <v>4</v>
      </c>
      <c r="D656" s="2" t="s">
        <v>469</v>
      </c>
      <c r="E656" s="31">
        <v>100175</v>
      </c>
    </row>
    <row r="657" spans="1:5" ht="15" x14ac:dyDescent="0.25">
      <c r="A657" s="21" t="s">
        <v>921</v>
      </c>
      <c r="B657" s="2" t="s">
        <v>2</v>
      </c>
      <c r="C657" s="2" t="s">
        <v>4</v>
      </c>
      <c r="D657" s="2" t="s">
        <v>209</v>
      </c>
      <c r="E657" s="31">
        <v>104640</v>
      </c>
    </row>
    <row r="658" spans="1:5" ht="15" x14ac:dyDescent="0.25">
      <c r="A658" s="21" t="s">
        <v>922</v>
      </c>
      <c r="B658" s="2" t="s">
        <v>2</v>
      </c>
      <c r="C658" s="2" t="s">
        <v>4</v>
      </c>
      <c r="D658" s="2" t="s">
        <v>209</v>
      </c>
      <c r="E658" s="36">
        <v>83240</v>
      </c>
    </row>
    <row r="659" spans="1:5" ht="15" x14ac:dyDescent="0.25">
      <c r="A659" s="21" t="s">
        <v>923</v>
      </c>
      <c r="B659" s="2" t="s">
        <v>2</v>
      </c>
      <c r="C659" s="2" t="s">
        <v>4</v>
      </c>
      <c r="D659" s="2" t="s">
        <v>209</v>
      </c>
      <c r="E659" s="36">
        <v>83240</v>
      </c>
    </row>
    <row r="660" spans="1:5" ht="15" x14ac:dyDescent="0.25">
      <c r="A660" s="21" t="s">
        <v>924</v>
      </c>
      <c r="B660" s="2" t="s">
        <v>2</v>
      </c>
      <c r="C660" s="2" t="s">
        <v>4</v>
      </c>
      <c r="D660" s="2" t="s">
        <v>209</v>
      </c>
      <c r="E660" s="36">
        <v>83240</v>
      </c>
    </row>
    <row r="661" spans="1:5" ht="15" x14ac:dyDescent="0.25">
      <c r="A661" s="21" t="s">
        <v>925</v>
      </c>
      <c r="B661" s="2" t="s">
        <v>2</v>
      </c>
      <c r="C661" s="2" t="s">
        <v>4</v>
      </c>
      <c r="D661" s="2" t="s">
        <v>209</v>
      </c>
      <c r="E661" s="36">
        <v>83240</v>
      </c>
    </row>
    <row r="662" spans="1:5" ht="15" x14ac:dyDescent="0.25">
      <c r="A662" s="21" t="s">
        <v>926</v>
      </c>
      <c r="B662" s="2" t="s">
        <v>2</v>
      </c>
      <c r="C662" s="2" t="s">
        <v>4</v>
      </c>
      <c r="D662" s="2" t="s">
        <v>209</v>
      </c>
      <c r="E662" s="36">
        <v>90140</v>
      </c>
    </row>
    <row r="663" spans="1:5" ht="15" x14ac:dyDescent="0.25">
      <c r="A663" s="21" t="s">
        <v>927</v>
      </c>
      <c r="B663" s="2" t="s">
        <v>2</v>
      </c>
      <c r="C663" s="2" t="s">
        <v>4</v>
      </c>
      <c r="D663" s="2" t="s">
        <v>209</v>
      </c>
      <c r="E663" s="36">
        <v>98750</v>
      </c>
    </row>
    <row r="664" spans="1:5" ht="15" x14ac:dyDescent="0.25">
      <c r="A664" s="21" t="s">
        <v>928</v>
      </c>
      <c r="B664" s="2" t="s">
        <v>2</v>
      </c>
      <c r="C664" s="2" t="s">
        <v>4</v>
      </c>
      <c r="D664" s="2" t="s">
        <v>209</v>
      </c>
      <c r="E664" s="36">
        <v>104640</v>
      </c>
    </row>
    <row r="665" spans="1:5" ht="15" x14ac:dyDescent="0.25">
      <c r="A665" s="21" t="s">
        <v>929</v>
      </c>
      <c r="B665" s="2" t="s">
        <v>2</v>
      </c>
      <c r="C665" s="2" t="s">
        <v>4</v>
      </c>
      <c r="D665" s="2" t="s">
        <v>209</v>
      </c>
      <c r="E665" s="36">
        <v>83240</v>
      </c>
    </row>
    <row r="666" spans="1:5" ht="15" x14ac:dyDescent="0.25">
      <c r="A666" s="21" t="s">
        <v>930</v>
      </c>
      <c r="B666" s="2" t="s">
        <v>2</v>
      </c>
      <c r="C666" s="2" t="s">
        <v>4</v>
      </c>
      <c r="D666" s="2" t="s">
        <v>209</v>
      </c>
      <c r="E666" s="36">
        <v>83240</v>
      </c>
    </row>
    <row r="667" spans="1:5" ht="15" x14ac:dyDescent="0.25">
      <c r="A667" s="21" t="s">
        <v>932</v>
      </c>
      <c r="B667" s="2" t="s">
        <v>2</v>
      </c>
      <c r="C667" s="2" t="s">
        <v>4</v>
      </c>
      <c r="D667" s="2" t="s">
        <v>209</v>
      </c>
      <c r="E667" s="36">
        <v>83240</v>
      </c>
    </row>
    <row r="668" spans="1:5" ht="15" x14ac:dyDescent="0.25">
      <c r="A668" s="21" t="s">
        <v>933</v>
      </c>
      <c r="B668" s="2" t="s">
        <v>2</v>
      </c>
      <c r="C668" s="2" t="s">
        <v>4</v>
      </c>
      <c r="D668" s="2" t="s">
        <v>209</v>
      </c>
      <c r="E668" s="36">
        <v>107940</v>
      </c>
    </row>
    <row r="669" spans="1:5" ht="15" x14ac:dyDescent="0.25">
      <c r="A669" s="21" t="s">
        <v>935</v>
      </c>
      <c r="B669" s="2" t="s">
        <v>2</v>
      </c>
      <c r="C669" s="2" t="s">
        <v>4</v>
      </c>
      <c r="D669" s="2" t="s">
        <v>209</v>
      </c>
      <c r="E669" s="36">
        <v>104640</v>
      </c>
    </row>
    <row r="670" spans="1:5" ht="15" x14ac:dyDescent="0.25">
      <c r="A670" s="21" t="s">
        <v>937</v>
      </c>
      <c r="B670" s="2" t="s">
        <v>2</v>
      </c>
      <c r="C670" s="2" t="s">
        <v>4</v>
      </c>
      <c r="D670" s="2" t="s">
        <v>209</v>
      </c>
      <c r="E670" s="36">
        <v>107940</v>
      </c>
    </row>
    <row r="671" spans="1:5" ht="15" x14ac:dyDescent="0.25">
      <c r="A671" s="21" t="s">
        <v>938</v>
      </c>
      <c r="B671" s="2" t="s">
        <v>2</v>
      </c>
      <c r="C671" s="2" t="s">
        <v>4</v>
      </c>
      <c r="D671" s="2" t="s">
        <v>209</v>
      </c>
      <c r="E671" s="36">
        <v>104640</v>
      </c>
    </row>
    <row r="672" spans="1:5" ht="15" x14ac:dyDescent="0.25">
      <c r="A672" s="21" t="s">
        <v>939</v>
      </c>
      <c r="B672" s="2" t="s">
        <v>2</v>
      </c>
      <c r="C672" s="2" t="s">
        <v>4</v>
      </c>
      <c r="D672" s="2" t="s">
        <v>479</v>
      </c>
      <c r="E672" s="31">
        <v>175450</v>
      </c>
    </row>
    <row r="673" spans="1:5" ht="15" x14ac:dyDescent="0.25">
      <c r="A673" s="21" t="s">
        <v>940</v>
      </c>
      <c r="B673" s="2" t="s">
        <v>2</v>
      </c>
      <c r="C673" s="2" t="s">
        <v>4</v>
      </c>
      <c r="D673" s="2" t="s">
        <v>479</v>
      </c>
      <c r="E673" s="31">
        <v>175450</v>
      </c>
    </row>
    <row r="674" spans="1:5" x14ac:dyDescent="0.2">
      <c r="A674" s="2" t="s">
        <v>941</v>
      </c>
      <c r="B674" s="2" t="s">
        <v>2</v>
      </c>
      <c r="C674" s="2" t="s">
        <v>9</v>
      </c>
      <c r="D674" s="2" t="s">
        <v>942</v>
      </c>
      <c r="E674" s="37">
        <v>51975</v>
      </c>
    </row>
    <row r="675" spans="1:5" ht="25.5" x14ac:dyDescent="0.2">
      <c r="A675" s="2" t="s">
        <v>944</v>
      </c>
      <c r="B675" s="2" t="s">
        <v>2</v>
      </c>
      <c r="C675" s="2" t="s">
        <v>15</v>
      </c>
      <c r="D675" s="2" t="s">
        <v>945</v>
      </c>
      <c r="E675" s="37">
        <v>66528</v>
      </c>
    </row>
    <row r="676" spans="1:5" x14ac:dyDescent="0.2">
      <c r="A676" s="9" t="s">
        <v>946</v>
      </c>
      <c r="B676" s="2" t="s">
        <v>2</v>
      </c>
      <c r="C676" s="2" t="s">
        <v>4</v>
      </c>
      <c r="D676" s="2" t="s">
        <v>74</v>
      </c>
      <c r="E676" s="31">
        <v>19300</v>
      </c>
    </row>
    <row r="677" spans="1:5" x14ac:dyDescent="0.2">
      <c r="A677" s="9" t="s">
        <v>947</v>
      </c>
      <c r="B677" s="2" t="s">
        <v>2</v>
      </c>
      <c r="C677" s="2" t="s">
        <v>4</v>
      </c>
      <c r="D677" s="2" t="s">
        <v>948</v>
      </c>
      <c r="E677" s="31">
        <v>33500</v>
      </c>
    </row>
    <row r="678" spans="1:5" ht="15" x14ac:dyDescent="0.25">
      <c r="A678" s="21" t="s">
        <v>949</v>
      </c>
      <c r="B678" s="2" t="s">
        <v>2</v>
      </c>
      <c r="C678" s="2" t="s">
        <v>4</v>
      </c>
      <c r="D678" s="2" t="s">
        <v>950</v>
      </c>
      <c r="E678" s="31">
        <v>86894</v>
      </c>
    </row>
    <row r="679" spans="1:5" ht="15" x14ac:dyDescent="0.25">
      <c r="A679" s="21" t="s">
        <v>951</v>
      </c>
      <c r="B679" s="2" t="s">
        <v>2</v>
      </c>
      <c r="C679" s="2" t="s">
        <v>4</v>
      </c>
      <c r="D679" s="2" t="s">
        <v>950</v>
      </c>
      <c r="E679" s="31">
        <v>82000</v>
      </c>
    </row>
    <row r="680" spans="1:5" x14ac:dyDescent="0.2">
      <c r="A680" s="9" t="s">
        <v>952</v>
      </c>
      <c r="B680" s="2" t="s">
        <v>2</v>
      </c>
      <c r="C680" s="2" t="s">
        <v>4</v>
      </c>
      <c r="D680" s="2" t="s">
        <v>950</v>
      </c>
      <c r="E680" s="31">
        <v>88894</v>
      </c>
    </row>
    <row r="681" spans="1:5" x14ac:dyDescent="0.2">
      <c r="A681" s="9" t="s">
        <v>673</v>
      </c>
      <c r="B681" s="2" t="s">
        <v>2</v>
      </c>
      <c r="C681" s="2" t="s">
        <v>4</v>
      </c>
      <c r="D681" s="2" t="s">
        <v>950</v>
      </c>
      <c r="E681" s="31">
        <v>87094</v>
      </c>
    </row>
    <row r="682" spans="1:5" x14ac:dyDescent="0.2">
      <c r="A682" s="9" t="s">
        <v>953</v>
      </c>
      <c r="B682" s="2" t="s">
        <v>2</v>
      </c>
      <c r="C682" s="2" t="s">
        <v>4</v>
      </c>
      <c r="D682" s="2" t="s">
        <v>950</v>
      </c>
      <c r="E682" s="31">
        <v>87094</v>
      </c>
    </row>
    <row r="683" spans="1:5" x14ac:dyDescent="0.2">
      <c r="A683" s="9" t="s">
        <v>686</v>
      </c>
      <c r="B683" s="2" t="s">
        <v>2</v>
      </c>
      <c r="C683" s="2" t="s">
        <v>4</v>
      </c>
      <c r="D683" s="2" t="s">
        <v>950</v>
      </c>
      <c r="E683" s="31">
        <v>91550</v>
      </c>
    </row>
    <row r="684" spans="1:5" x14ac:dyDescent="0.2">
      <c r="A684" s="9" t="s">
        <v>954</v>
      </c>
      <c r="B684" s="2" t="s">
        <v>2</v>
      </c>
      <c r="C684" s="2" t="s">
        <v>4</v>
      </c>
      <c r="D684" s="2" t="s">
        <v>950</v>
      </c>
      <c r="E684" s="31">
        <v>86394</v>
      </c>
    </row>
    <row r="685" spans="1:5" x14ac:dyDescent="0.2">
      <c r="A685" s="9" t="s">
        <v>955</v>
      </c>
      <c r="B685" s="2" t="s">
        <v>2</v>
      </c>
      <c r="C685" s="2" t="s">
        <v>956</v>
      </c>
      <c r="D685" s="2" t="s">
        <v>957</v>
      </c>
      <c r="E685" s="31">
        <v>145000</v>
      </c>
    </row>
    <row r="686" spans="1:5" x14ac:dyDescent="0.2">
      <c r="A686" s="9" t="s">
        <v>958</v>
      </c>
      <c r="B686" s="2" t="s">
        <v>2</v>
      </c>
      <c r="C686" s="2" t="s">
        <v>4</v>
      </c>
      <c r="D686" s="2" t="s">
        <v>957</v>
      </c>
      <c r="E686" s="31">
        <v>145000</v>
      </c>
    </row>
    <row r="687" spans="1:5" x14ac:dyDescent="0.2">
      <c r="A687" s="9" t="s">
        <v>959</v>
      </c>
      <c r="B687" s="2" t="s">
        <v>2</v>
      </c>
      <c r="C687" s="2" t="s">
        <v>8</v>
      </c>
      <c r="D687" s="2" t="s">
        <v>960</v>
      </c>
      <c r="E687" s="31">
        <v>186000</v>
      </c>
    </row>
    <row r="688" spans="1:5" x14ac:dyDescent="0.2">
      <c r="A688" s="9" t="s">
        <v>961</v>
      </c>
      <c r="B688" s="2" t="s">
        <v>2</v>
      </c>
      <c r="C688" s="2" t="s">
        <v>4</v>
      </c>
      <c r="D688" s="2" t="s">
        <v>960</v>
      </c>
      <c r="E688" s="31">
        <v>202180</v>
      </c>
    </row>
    <row r="689" spans="1:5" x14ac:dyDescent="0.2">
      <c r="A689" s="9" t="s">
        <v>962</v>
      </c>
      <c r="B689" s="2" t="s">
        <v>2</v>
      </c>
      <c r="C689" s="2" t="s">
        <v>4</v>
      </c>
      <c r="D689" s="2" t="s">
        <v>957</v>
      </c>
      <c r="E689" s="31">
        <v>145000</v>
      </c>
    </row>
    <row r="690" spans="1:5" x14ac:dyDescent="0.2">
      <c r="A690" s="9" t="s">
        <v>763</v>
      </c>
      <c r="B690" s="2" t="s">
        <v>2</v>
      </c>
      <c r="C690" s="2" t="s">
        <v>4</v>
      </c>
      <c r="D690" s="2" t="s">
        <v>963</v>
      </c>
      <c r="E690" s="31">
        <v>21675</v>
      </c>
    </row>
    <row r="691" spans="1:5" x14ac:dyDescent="0.2">
      <c r="A691" s="9" t="s">
        <v>964</v>
      </c>
      <c r="B691" s="2" t="s">
        <v>2</v>
      </c>
      <c r="C691" s="2" t="s">
        <v>8</v>
      </c>
      <c r="D691" s="2" t="s">
        <v>963</v>
      </c>
      <c r="E691" s="31">
        <v>21675</v>
      </c>
    </row>
    <row r="692" spans="1:5" x14ac:dyDescent="0.2">
      <c r="A692" s="9" t="s">
        <v>864</v>
      </c>
      <c r="B692" s="2" t="s">
        <v>2</v>
      </c>
      <c r="C692" s="2" t="s">
        <v>865</v>
      </c>
      <c r="D692" s="2" t="s">
        <v>295</v>
      </c>
      <c r="E692" s="31">
        <f>12000*73.05+200*73.05+30000*72.15</f>
        <v>3055710</v>
      </c>
    </row>
    <row r="693" spans="1:5" x14ac:dyDescent="0.2">
      <c r="A693" s="9" t="s">
        <v>211</v>
      </c>
      <c r="B693" s="2" t="s">
        <v>2</v>
      </c>
      <c r="C693" s="2" t="s">
        <v>4</v>
      </c>
      <c r="D693" s="2" t="s">
        <v>854</v>
      </c>
      <c r="E693" s="31">
        <v>70000</v>
      </c>
    </row>
    <row r="694" spans="1:5" x14ac:dyDescent="0.2">
      <c r="A694" s="9" t="s">
        <v>965</v>
      </c>
      <c r="B694" s="2" t="s">
        <v>2</v>
      </c>
      <c r="C694" s="2" t="s">
        <v>4</v>
      </c>
      <c r="D694" s="2" t="s">
        <v>966</v>
      </c>
      <c r="E694" s="31">
        <v>49500</v>
      </c>
    </row>
    <row r="695" spans="1:5" x14ac:dyDescent="0.2">
      <c r="A695" s="2" t="s">
        <v>968</v>
      </c>
      <c r="B695" s="2" t="s">
        <v>2</v>
      </c>
      <c r="C695" s="2" t="s">
        <v>18</v>
      </c>
      <c r="D695" s="2" t="s">
        <v>281</v>
      </c>
      <c r="E695" s="37">
        <v>145700</v>
      </c>
    </row>
    <row r="696" spans="1:5" x14ac:dyDescent="0.2">
      <c r="A696" s="9" t="s">
        <v>969</v>
      </c>
      <c r="B696" s="2" t="s">
        <v>2</v>
      </c>
      <c r="C696" s="2" t="s">
        <v>4</v>
      </c>
      <c r="D696" s="2" t="s">
        <v>526</v>
      </c>
      <c r="E696" s="31">
        <v>80000</v>
      </c>
    </row>
    <row r="697" spans="1:5" ht="13.5" customHeight="1" x14ac:dyDescent="0.2">
      <c r="A697" s="9" t="s">
        <v>143</v>
      </c>
      <c r="B697" s="2" t="s">
        <v>2</v>
      </c>
      <c r="C697" s="2" t="s">
        <v>4</v>
      </c>
      <c r="D697" s="2" t="s">
        <v>45</v>
      </c>
      <c r="E697" s="31">
        <v>22500</v>
      </c>
    </row>
    <row r="698" spans="1:5" ht="15" x14ac:dyDescent="0.25">
      <c r="A698" s="21" t="s">
        <v>778</v>
      </c>
      <c r="B698" s="2" t="s">
        <v>2</v>
      </c>
      <c r="C698" s="2" t="s">
        <v>4</v>
      </c>
      <c r="D698" s="2" t="s">
        <v>253</v>
      </c>
      <c r="E698" s="36">
        <v>76000</v>
      </c>
    </row>
    <row r="699" spans="1:5" ht="15" x14ac:dyDescent="0.25">
      <c r="A699" s="21" t="s">
        <v>755</v>
      </c>
      <c r="B699" s="2" t="s">
        <v>2</v>
      </c>
      <c r="C699" s="2" t="s">
        <v>4</v>
      </c>
      <c r="D699" s="2" t="s">
        <v>253</v>
      </c>
      <c r="E699" s="36">
        <v>100400</v>
      </c>
    </row>
    <row r="700" spans="1:5" ht="15" x14ac:dyDescent="0.25">
      <c r="A700" s="21" t="s">
        <v>970</v>
      </c>
      <c r="B700" s="2" t="s">
        <v>2</v>
      </c>
      <c r="C700" s="2" t="s">
        <v>4</v>
      </c>
      <c r="D700" s="2" t="s">
        <v>253</v>
      </c>
      <c r="E700" s="36">
        <v>94600</v>
      </c>
    </row>
    <row r="701" spans="1:5" ht="15" x14ac:dyDescent="0.25">
      <c r="A701" s="21" t="s">
        <v>971</v>
      </c>
      <c r="B701" s="2" t="s">
        <v>2</v>
      </c>
      <c r="C701" s="2" t="s">
        <v>4</v>
      </c>
      <c r="D701" s="2" t="s">
        <v>253</v>
      </c>
      <c r="E701" s="36">
        <v>74100</v>
      </c>
    </row>
    <row r="702" spans="1:5" ht="15" x14ac:dyDescent="0.25">
      <c r="A702" s="21" t="s">
        <v>972</v>
      </c>
      <c r="B702" s="2" t="s">
        <v>2</v>
      </c>
      <c r="C702" s="2" t="s">
        <v>4</v>
      </c>
      <c r="D702" s="2" t="s">
        <v>253</v>
      </c>
      <c r="E702" s="36">
        <v>127200</v>
      </c>
    </row>
    <row r="703" spans="1:5" ht="15" x14ac:dyDescent="0.25">
      <c r="A703" s="21" t="s">
        <v>973</v>
      </c>
      <c r="B703" s="2" t="s">
        <v>2</v>
      </c>
      <c r="C703" s="2" t="s">
        <v>4</v>
      </c>
      <c r="D703" s="2" t="s">
        <v>253</v>
      </c>
      <c r="E703" s="36">
        <v>115500</v>
      </c>
    </row>
    <row r="704" spans="1:5" ht="15" x14ac:dyDescent="0.25">
      <c r="A704" s="21" t="s">
        <v>974</v>
      </c>
      <c r="B704" s="2" t="s">
        <v>2</v>
      </c>
      <c r="C704" s="2" t="s">
        <v>4</v>
      </c>
      <c r="D704" s="2" t="s">
        <v>253</v>
      </c>
      <c r="E704" s="36">
        <v>111100</v>
      </c>
    </row>
    <row r="705" spans="1:5" x14ac:dyDescent="0.2">
      <c r="A705" s="9" t="s">
        <v>1</v>
      </c>
      <c r="B705" s="2" t="s">
        <v>2</v>
      </c>
      <c r="C705" s="2" t="s">
        <v>3</v>
      </c>
      <c r="D705" s="2" t="s">
        <v>975</v>
      </c>
      <c r="E705" s="31">
        <v>54000</v>
      </c>
    </row>
    <row r="706" spans="1:5" x14ac:dyDescent="0.2">
      <c r="A706" s="9" t="s">
        <v>976</v>
      </c>
      <c r="B706" s="2" t="s">
        <v>2</v>
      </c>
      <c r="C706" s="2" t="s">
        <v>4</v>
      </c>
      <c r="D706" s="2" t="s">
        <v>759</v>
      </c>
      <c r="E706" s="31">
        <v>104640</v>
      </c>
    </row>
    <row r="707" spans="1:5" x14ac:dyDescent="0.2">
      <c r="A707" s="2" t="s">
        <v>977</v>
      </c>
      <c r="B707" s="2" t="s">
        <v>2</v>
      </c>
      <c r="C707" s="2" t="s">
        <v>4</v>
      </c>
      <c r="D707" s="2" t="s">
        <v>200</v>
      </c>
      <c r="E707" s="37">
        <v>42480</v>
      </c>
    </row>
    <row r="708" spans="1:5" x14ac:dyDescent="0.2">
      <c r="A708" s="2" t="s">
        <v>979</v>
      </c>
      <c r="B708" s="2" t="s">
        <v>2</v>
      </c>
      <c r="C708" s="2" t="s">
        <v>9</v>
      </c>
      <c r="D708" s="2" t="s">
        <v>980</v>
      </c>
      <c r="E708" s="37">
        <v>93000</v>
      </c>
    </row>
    <row r="709" spans="1:5" x14ac:dyDescent="0.2">
      <c r="A709" s="2" t="s">
        <v>981</v>
      </c>
      <c r="B709" s="2" t="s">
        <v>2</v>
      </c>
      <c r="C709" s="2" t="s">
        <v>20</v>
      </c>
      <c r="D709" s="2" t="s">
        <v>21</v>
      </c>
      <c r="E709" s="37">
        <v>30000</v>
      </c>
    </row>
    <row r="710" spans="1:5" x14ac:dyDescent="0.2">
      <c r="A710" s="9" t="s">
        <v>864</v>
      </c>
      <c r="B710" s="2" t="s">
        <v>2</v>
      </c>
      <c r="C710" s="2" t="s">
        <v>865</v>
      </c>
      <c r="D710" s="2" t="s">
        <v>295</v>
      </c>
      <c r="E710" s="31">
        <f>69.25*43000</f>
        <v>2977750</v>
      </c>
    </row>
    <row r="711" spans="1:5" x14ac:dyDescent="0.2">
      <c r="A711" s="9" t="s">
        <v>982</v>
      </c>
      <c r="B711" s="2" t="s">
        <v>2</v>
      </c>
      <c r="C711" s="2" t="s">
        <v>562</v>
      </c>
      <c r="D711" s="2" t="s">
        <v>983</v>
      </c>
      <c r="E711" s="31">
        <f>61.05*100000</f>
        <v>6105000</v>
      </c>
    </row>
    <row r="712" spans="1:5" x14ac:dyDescent="0.2">
      <c r="A712" s="9" t="s">
        <v>109</v>
      </c>
      <c r="B712" s="2" t="s">
        <v>2</v>
      </c>
      <c r="C712" s="2" t="s">
        <v>110</v>
      </c>
      <c r="D712" s="2" t="s">
        <v>164</v>
      </c>
      <c r="E712" s="31">
        <v>500000</v>
      </c>
    </row>
    <row r="713" spans="1:5" x14ac:dyDescent="0.2">
      <c r="A713" s="9" t="s">
        <v>986</v>
      </c>
      <c r="B713" s="2" t="s">
        <v>2</v>
      </c>
      <c r="C713" s="2" t="s">
        <v>4</v>
      </c>
      <c r="D713" s="2" t="s">
        <v>546</v>
      </c>
      <c r="E713" s="31">
        <f>741*71</f>
        <v>52611</v>
      </c>
    </row>
    <row r="714" spans="1:5" x14ac:dyDescent="0.2">
      <c r="A714" s="9" t="s">
        <v>987</v>
      </c>
      <c r="B714" s="2" t="s">
        <v>2</v>
      </c>
      <c r="C714" s="2" t="s">
        <v>4</v>
      </c>
      <c r="D714" s="2" t="s">
        <v>829</v>
      </c>
      <c r="E714" s="31">
        <v>550000</v>
      </c>
    </row>
    <row r="715" spans="1:5" x14ac:dyDescent="0.2">
      <c r="A715" s="9" t="s">
        <v>320</v>
      </c>
      <c r="B715" s="2" t="s">
        <v>2</v>
      </c>
      <c r="C715" s="2" t="s">
        <v>4</v>
      </c>
      <c r="D715" s="2" t="s">
        <v>546</v>
      </c>
      <c r="E715" s="31">
        <f>1302*70.95+25*59.14+15*59.14*1.018</f>
        <v>94758.467800000013</v>
      </c>
    </row>
    <row r="716" spans="1:5" x14ac:dyDescent="0.2">
      <c r="A716" s="9" t="s">
        <v>988</v>
      </c>
      <c r="B716" s="2" t="s">
        <v>2</v>
      </c>
      <c r="C716" s="2" t="s">
        <v>4</v>
      </c>
      <c r="D716" s="2" t="s">
        <v>546</v>
      </c>
      <c r="E716" s="31">
        <f>741*70.95+25*59.14+15*59.14*1.018</f>
        <v>54955.517800000001</v>
      </c>
    </row>
    <row r="717" spans="1:5" x14ac:dyDescent="0.2">
      <c r="A717" s="9" t="s">
        <v>989</v>
      </c>
      <c r="B717" s="2" t="s">
        <v>2</v>
      </c>
      <c r="C717" s="2" t="s">
        <v>4</v>
      </c>
      <c r="D717" s="2" t="s">
        <v>546</v>
      </c>
      <c r="E717" s="31">
        <f>1297*70.95+25*59.14+15*59.14*1.018</f>
        <v>94403.717800000013</v>
      </c>
    </row>
    <row r="718" spans="1:5" x14ac:dyDescent="0.2">
      <c r="A718" s="9" t="s">
        <v>990</v>
      </c>
      <c r="B718" s="2" t="s">
        <v>2</v>
      </c>
      <c r="C718" s="2" t="s">
        <v>4</v>
      </c>
      <c r="D718" s="2" t="s">
        <v>546</v>
      </c>
      <c r="E718" s="31">
        <f>741*70.95+25*59.14+15*59.14*1.018</f>
        <v>54955.517800000001</v>
      </c>
    </row>
    <row r="719" spans="1:5" x14ac:dyDescent="0.2">
      <c r="A719" s="9" t="s">
        <v>427</v>
      </c>
      <c r="B719" s="2" t="s">
        <v>2</v>
      </c>
      <c r="C719" s="2" t="s">
        <v>8</v>
      </c>
      <c r="D719" s="2" t="s">
        <v>72</v>
      </c>
      <c r="E719" s="31">
        <f>5099*70.95+25*59.14+15*59.14*1.018</f>
        <v>364155.61780000001</v>
      </c>
    </row>
    <row r="720" spans="1:5" x14ac:dyDescent="0.2">
      <c r="A720" s="9" t="s">
        <v>993</v>
      </c>
      <c r="B720" s="2" t="s">
        <v>2</v>
      </c>
      <c r="C720" s="2" t="s">
        <v>276</v>
      </c>
      <c r="D720" s="2" t="s">
        <v>994</v>
      </c>
      <c r="E720" s="31">
        <v>46300</v>
      </c>
    </row>
    <row r="721" spans="1:5" ht="15" x14ac:dyDescent="0.25">
      <c r="A721" s="21" t="s">
        <v>995</v>
      </c>
      <c r="B721" s="2" t="s">
        <v>2</v>
      </c>
      <c r="C721" s="2" t="s">
        <v>4</v>
      </c>
      <c r="D721" s="2" t="s">
        <v>74</v>
      </c>
      <c r="E721" s="36">
        <v>51390</v>
      </c>
    </row>
    <row r="722" spans="1:5" ht="15" x14ac:dyDescent="0.25">
      <c r="A722" s="21" t="s">
        <v>996</v>
      </c>
      <c r="B722" s="2" t="s">
        <v>2</v>
      </c>
      <c r="C722" s="2" t="s">
        <v>4</v>
      </c>
      <c r="D722" s="2" t="s">
        <v>74</v>
      </c>
      <c r="E722" s="36">
        <v>51390</v>
      </c>
    </row>
    <row r="723" spans="1:5" ht="15" x14ac:dyDescent="0.25">
      <c r="A723" s="21" t="s">
        <v>715</v>
      </c>
      <c r="B723" s="2" t="s">
        <v>2</v>
      </c>
      <c r="C723" s="2" t="s">
        <v>4</v>
      </c>
      <c r="D723" s="2" t="s">
        <v>74</v>
      </c>
      <c r="E723" s="36">
        <v>51390</v>
      </c>
    </row>
    <row r="724" spans="1:5" ht="15" x14ac:dyDescent="0.25">
      <c r="A724" s="21" t="s">
        <v>997</v>
      </c>
      <c r="B724" s="2" t="s">
        <v>2</v>
      </c>
      <c r="C724" s="2" t="s">
        <v>4</v>
      </c>
      <c r="D724" s="2" t="s">
        <v>74</v>
      </c>
      <c r="E724" s="36">
        <v>54390</v>
      </c>
    </row>
    <row r="725" spans="1:5" ht="15" x14ac:dyDescent="0.25">
      <c r="A725" s="21" t="s">
        <v>998</v>
      </c>
      <c r="B725" s="2" t="s">
        <v>2</v>
      </c>
      <c r="C725" s="2" t="s">
        <v>4</v>
      </c>
      <c r="D725" s="2" t="s">
        <v>74</v>
      </c>
      <c r="E725" s="36">
        <v>54390</v>
      </c>
    </row>
    <row r="726" spans="1:5" ht="15" x14ac:dyDescent="0.25">
      <c r="A726" s="21" t="s">
        <v>302</v>
      </c>
      <c r="B726" s="2" t="s">
        <v>2</v>
      </c>
      <c r="C726" s="2" t="s">
        <v>4</v>
      </c>
      <c r="D726" s="2" t="s">
        <v>74</v>
      </c>
      <c r="E726" s="36">
        <v>54390</v>
      </c>
    </row>
    <row r="727" spans="1:5" x14ac:dyDescent="0.2">
      <c r="A727" s="9" t="s">
        <v>999</v>
      </c>
      <c r="B727" s="2" t="s">
        <v>2</v>
      </c>
      <c r="C727" s="2" t="s">
        <v>481</v>
      </c>
      <c r="D727" s="2" t="s">
        <v>138</v>
      </c>
      <c r="E727" s="31">
        <v>87747</v>
      </c>
    </row>
    <row r="728" spans="1:5" x14ac:dyDescent="0.2">
      <c r="A728" s="9" t="s">
        <v>1000</v>
      </c>
      <c r="B728" s="2" t="s">
        <v>2</v>
      </c>
      <c r="C728" s="2" t="s">
        <v>214</v>
      </c>
      <c r="D728" s="2" t="s">
        <v>1001</v>
      </c>
      <c r="E728" s="31">
        <v>46000</v>
      </c>
    </row>
    <row r="729" spans="1:5" x14ac:dyDescent="0.2">
      <c r="A729" s="9" t="s">
        <v>1002</v>
      </c>
      <c r="B729" s="2" t="s">
        <v>2</v>
      </c>
      <c r="C729" s="2" t="s">
        <v>214</v>
      </c>
      <c r="D729" s="2" t="s">
        <v>215</v>
      </c>
      <c r="E729" s="31">
        <v>117800</v>
      </c>
    </row>
    <row r="730" spans="1:5" x14ac:dyDescent="0.2">
      <c r="A730" s="9" t="s">
        <v>1003</v>
      </c>
      <c r="B730" s="2" t="s">
        <v>2</v>
      </c>
      <c r="C730" s="2" t="s">
        <v>214</v>
      </c>
      <c r="D730" s="2" t="s">
        <v>1004</v>
      </c>
      <c r="E730" s="31">
        <v>69300</v>
      </c>
    </row>
    <row r="731" spans="1:5" x14ac:dyDescent="0.2">
      <c r="A731" s="9" t="s">
        <v>1005</v>
      </c>
      <c r="B731" s="2" t="s">
        <v>2</v>
      </c>
      <c r="C731" s="2" t="s">
        <v>4</v>
      </c>
      <c r="D731" s="2" t="s">
        <v>253</v>
      </c>
      <c r="E731" s="31">
        <v>59000</v>
      </c>
    </row>
    <row r="732" spans="1:5" x14ac:dyDescent="0.2">
      <c r="A732" s="9" t="s">
        <v>1006</v>
      </c>
      <c r="B732" s="2" t="s">
        <v>2</v>
      </c>
      <c r="C732" s="2" t="s">
        <v>308</v>
      </c>
      <c r="D732" s="2" t="s">
        <v>395</v>
      </c>
      <c r="E732" s="31">
        <v>126500</v>
      </c>
    </row>
    <row r="733" spans="1:5" x14ac:dyDescent="0.2">
      <c r="A733" s="9" t="s">
        <v>1007</v>
      </c>
      <c r="B733" s="2" t="s">
        <v>2</v>
      </c>
      <c r="C733" s="2" t="s">
        <v>4</v>
      </c>
      <c r="D733" s="2" t="s">
        <v>546</v>
      </c>
      <c r="E733" s="31">
        <f>741*70.95+25*59.14+15*59.14*1.018</f>
        <v>54955.517800000001</v>
      </c>
    </row>
    <row r="734" spans="1:5" x14ac:dyDescent="0.2">
      <c r="A734" s="9" t="s">
        <v>1009</v>
      </c>
      <c r="B734" s="2" t="s">
        <v>2</v>
      </c>
      <c r="C734" s="2" t="s">
        <v>4</v>
      </c>
      <c r="D734" s="2" t="s">
        <v>403</v>
      </c>
      <c r="E734" s="31">
        <v>127015</v>
      </c>
    </row>
    <row r="735" spans="1:5" ht="15" x14ac:dyDescent="0.25">
      <c r="A735" s="21" t="s">
        <v>1010</v>
      </c>
      <c r="B735" s="2" t="s">
        <v>2</v>
      </c>
      <c r="C735" s="2" t="s">
        <v>4</v>
      </c>
      <c r="D735" s="2" t="s">
        <v>400</v>
      </c>
      <c r="E735" s="36">
        <v>140500</v>
      </c>
    </row>
    <row r="736" spans="1:5" ht="15" x14ac:dyDescent="0.25">
      <c r="A736" s="21" t="s">
        <v>1011</v>
      </c>
      <c r="B736" s="2" t="s">
        <v>2</v>
      </c>
      <c r="C736" s="2" t="s">
        <v>4</v>
      </c>
      <c r="D736" s="2" t="s">
        <v>400</v>
      </c>
      <c r="E736" s="36">
        <v>155400</v>
      </c>
    </row>
    <row r="737" spans="1:5" ht="15" x14ac:dyDescent="0.25">
      <c r="A737" s="21" t="s">
        <v>1012</v>
      </c>
      <c r="B737" s="2" t="s">
        <v>2</v>
      </c>
      <c r="C737" s="2" t="s">
        <v>4</v>
      </c>
      <c r="D737" s="2" t="s">
        <v>400</v>
      </c>
      <c r="E737" s="36">
        <v>123500</v>
      </c>
    </row>
    <row r="738" spans="1:5" ht="15" x14ac:dyDescent="0.25">
      <c r="A738" s="21" t="s">
        <v>1013</v>
      </c>
      <c r="B738" s="2" t="s">
        <v>2</v>
      </c>
      <c r="C738" s="2" t="s">
        <v>4</v>
      </c>
      <c r="D738" s="2" t="s">
        <v>400</v>
      </c>
      <c r="E738" s="36">
        <v>145300</v>
      </c>
    </row>
    <row r="739" spans="1:5" ht="15" x14ac:dyDescent="0.25">
      <c r="A739" s="21" t="s">
        <v>472</v>
      </c>
      <c r="B739" s="2" t="s">
        <v>2</v>
      </c>
      <c r="C739" s="2" t="s">
        <v>4</v>
      </c>
      <c r="D739" s="2" t="s">
        <v>400</v>
      </c>
      <c r="E739" s="36">
        <v>121600</v>
      </c>
    </row>
    <row r="740" spans="1:5" ht="15" x14ac:dyDescent="0.25">
      <c r="A740" s="21" t="s">
        <v>1014</v>
      </c>
      <c r="B740" s="2" t="s">
        <v>2</v>
      </c>
      <c r="C740" s="21" t="s">
        <v>1015</v>
      </c>
      <c r="D740" s="2" t="s">
        <v>400</v>
      </c>
      <c r="E740" s="36">
        <v>138400</v>
      </c>
    </row>
    <row r="741" spans="1:5" x14ac:dyDescent="0.2">
      <c r="A741" s="9" t="s">
        <v>1016</v>
      </c>
      <c r="B741" s="2" t="s">
        <v>2</v>
      </c>
      <c r="C741" s="2" t="s">
        <v>4</v>
      </c>
      <c r="D741" s="2" t="s">
        <v>611</v>
      </c>
      <c r="E741" s="31">
        <v>202220</v>
      </c>
    </row>
    <row r="742" spans="1:5" x14ac:dyDescent="0.2">
      <c r="A742" s="9" t="s">
        <v>60</v>
      </c>
      <c r="B742" s="2" t="s">
        <v>2</v>
      </c>
      <c r="C742" s="2" t="s">
        <v>4</v>
      </c>
      <c r="D742" s="2" t="s">
        <v>292</v>
      </c>
      <c r="E742" s="31">
        <f>15168*70.05+30.34*70.05+15.17*70.05*1.018</f>
        <v>1065725.5033529999</v>
      </c>
    </row>
    <row r="743" spans="1:5" x14ac:dyDescent="0.2">
      <c r="A743" s="9" t="s">
        <v>1017</v>
      </c>
      <c r="B743" s="2" t="s">
        <v>2</v>
      </c>
      <c r="C743" s="2" t="s">
        <v>906</v>
      </c>
      <c r="D743" s="2" t="s">
        <v>1018</v>
      </c>
      <c r="E743" s="31">
        <v>280200</v>
      </c>
    </row>
    <row r="744" spans="1:5" x14ac:dyDescent="0.2">
      <c r="A744" s="9" t="s">
        <v>1019</v>
      </c>
      <c r="B744" s="2" t="s">
        <v>2</v>
      </c>
      <c r="C744" s="2" t="s">
        <v>4</v>
      </c>
      <c r="D744" s="2" t="s">
        <v>400</v>
      </c>
      <c r="E744" s="31">
        <v>132600</v>
      </c>
    </row>
    <row r="745" spans="1:5" ht="15.75" customHeight="1" x14ac:dyDescent="0.2">
      <c r="A745" s="2" t="s">
        <v>1020</v>
      </c>
      <c r="B745" s="2" t="s">
        <v>2</v>
      </c>
      <c r="C745" s="2" t="s">
        <v>1021</v>
      </c>
      <c r="D745" s="2" t="s">
        <v>957</v>
      </c>
      <c r="E745" s="37">
        <v>145000</v>
      </c>
    </row>
    <row r="746" spans="1:5" x14ac:dyDescent="0.2">
      <c r="A746" s="2" t="s">
        <v>1022</v>
      </c>
      <c r="B746" s="2" t="s">
        <v>2</v>
      </c>
      <c r="C746" s="2" t="s">
        <v>9</v>
      </c>
      <c r="D746" s="2" t="s">
        <v>53</v>
      </c>
      <c r="E746" s="37">
        <v>360438</v>
      </c>
    </row>
    <row r="747" spans="1:5" x14ac:dyDescent="0.2">
      <c r="A747" s="9" t="s">
        <v>1023</v>
      </c>
      <c r="B747" s="2" t="s">
        <v>2</v>
      </c>
      <c r="C747" s="2" t="s">
        <v>19</v>
      </c>
      <c r="D747" s="2" t="s">
        <v>601</v>
      </c>
      <c r="E747" s="31">
        <v>30000</v>
      </c>
    </row>
    <row r="748" spans="1:5" x14ac:dyDescent="0.2">
      <c r="A748" s="9" t="s">
        <v>1024</v>
      </c>
      <c r="B748" s="2" t="s">
        <v>2</v>
      </c>
      <c r="C748" s="2" t="s">
        <v>214</v>
      </c>
      <c r="D748" s="2" t="s">
        <v>601</v>
      </c>
      <c r="E748" s="31">
        <v>30000</v>
      </c>
    </row>
    <row r="749" spans="1:5" x14ac:dyDescent="0.2">
      <c r="A749" s="2" t="s">
        <v>1025</v>
      </c>
      <c r="B749" s="2" t="s">
        <v>2</v>
      </c>
      <c r="C749" s="2" t="s">
        <v>14</v>
      </c>
      <c r="D749" s="2" t="s">
        <v>1026</v>
      </c>
      <c r="E749" s="37">
        <v>79000</v>
      </c>
    </row>
    <row r="750" spans="1:5" ht="13.5" customHeight="1" x14ac:dyDescent="0.2">
      <c r="A750" s="9" t="s">
        <v>143</v>
      </c>
      <c r="B750" s="2" t="s">
        <v>2</v>
      </c>
      <c r="C750" s="2" t="s">
        <v>4</v>
      </c>
      <c r="D750" s="2" t="s">
        <v>45</v>
      </c>
      <c r="E750" s="31">
        <f>15500+17500</f>
        <v>33000</v>
      </c>
    </row>
    <row r="751" spans="1:5" x14ac:dyDescent="0.2">
      <c r="A751" s="9" t="s">
        <v>1027</v>
      </c>
      <c r="B751" s="2" t="s">
        <v>2</v>
      </c>
      <c r="C751" s="2" t="s">
        <v>4</v>
      </c>
      <c r="D751" s="2" t="s">
        <v>353</v>
      </c>
      <c r="E751" s="31">
        <v>195000</v>
      </c>
    </row>
    <row r="752" spans="1:5" x14ac:dyDescent="0.2">
      <c r="A752" s="9" t="s">
        <v>934</v>
      </c>
      <c r="B752" s="2" t="s">
        <v>2</v>
      </c>
      <c r="C752" s="2" t="s">
        <v>4</v>
      </c>
      <c r="D752" s="2" t="s">
        <v>353</v>
      </c>
      <c r="E752" s="31">
        <v>179500</v>
      </c>
    </row>
    <row r="753" spans="1:5" ht="16.5" customHeight="1" x14ac:dyDescent="0.2">
      <c r="A753" s="9" t="s">
        <v>1028</v>
      </c>
      <c r="B753" s="2" t="s">
        <v>2</v>
      </c>
      <c r="C753" s="2" t="s">
        <v>4</v>
      </c>
      <c r="D753" s="2" t="s">
        <v>353</v>
      </c>
      <c r="E753" s="31">
        <v>142500</v>
      </c>
    </row>
    <row r="754" spans="1:5" x14ac:dyDescent="0.2">
      <c r="A754" s="9" t="s">
        <v>1029</v>
      </c>
      <c r="B754" s="2" t="s">
        <v>2</v>
      </c>
      <c r="C754" s="2" t="s">
        <v>4</v>
      </c>
      <c r="D754" s="2" t="s">
        <v>353</v>
      </c>
      <c r="E754" s="31">
        <v>168000</v>
      </c>
    </row>
    <row r="755" spans="1:5" x14ac:dyDescent="0.2">
      <c r="A755" s="9" t="s">
        <v>1030</v>
      </c>
      <c r="B755" s="2" t="s">
        <v>2</v>
      </c>
      <c r="C755" s="2" t="s">
        <v>4</v>
      </c>
      <c r="D755" s="2" t="s">
        <v>353</v>
      </c>
      <c r="E755" s="31">
        <v>188900</v>
      </c>
    </row>
    <row r="756" spans="1:5" x14ac:dyDescent="0.2">
      <c r="A756" s="9" t="s">
        <v>1031</v>
      </c>
      <c r="B756" s="2" t="s">
        <v>2</v>
      </c>
      <c r="C756" s="2" t="s">
        <v>4</v>
      </c>
      <c r="D756" s="2" t="s">
        <v>388</v>
      </c>
      <c r="E756" s="31">
        <v>111070</v>
      </c>
    </row>
    <row r="757" spans="1:5" x14ac:dyDescent="0.2">
      <c r="A757" s="9" t="s">
        <v>1032</v>
      </c>
      <c r="B757" s="2" t="s">
        <v>2</v>
      </c>
      <c r="C757" s="2" t="s">
        <v>1033</v>
      </c>
      <c r="D757" s="2" t="s">
        <v>1034</v>
      </c>
      <c r="E757" s="31">
        <v>395500</v>
      </c>
    </row>
    <row r="758" spans="1:5" x14ac:dyDescent="0.2">
      <c r="A758" s="9" t="s">
        <v>1035</v>
      </c>
      <c r="B758" s="2" t="s">
        <v>2</v>
      </c>
      <c r="C758" s="2" t="s">
        <v>679</v>
      </c>
      <c r="D758" s="2" t="s">
        <v>418</v>
      </c>
      <c r="E758" s="31">
        <v>42000</v>
      </c>
    </row>
    <row r="759" spans="1:5" x14ac:dyDescent="0.2">
      <c r="A759" s="9" t="s">
        <v>1036</v>
      </c>
      <c r="B759" s="2" t="s">
        <v>2</v>
      </c>
      <c r="C759" s="2" t="s">
        <v>9</v>
      </c>
      <c r="D759" s="2" t="s">
        <v>178</v>
      </c>
      <c r="E759" s="31">
        <v>230000</v>
      </c>
    </row>
    <row r="760" spans="1:5" x14ac:dyDescent="0.2">
      <c r="A760" s="9" t="s">
        <v>1037</v>
      </c>
      <c r="B760" s="2" t="s">
        <v>197</v>
      </c>
      <c r="C760" s="2" t="s">
        <v>9</v>
      </c>
      <c r="D760" s="2" t="s">
        <v>1038</v>
      </c>
      <c r="E760" s="31">
        <v>158700</v>
      </c>
    </row>
    <row r="761" spans="1:5" x14ac:dyDescent="0.2">
      <c r="A761" s="9" t="s">
        <v>1039</v>
      </c>
      <c r="B761" s="2" t="s">
        <v>2</v>
      </c>
      <c r="C761" s="2" t="s">
        <v>15</v>
      </c>
      <c r="D761" s="2" t="s">
        <v>1040</v>
      </c>
      <c r="E761" s="31">
        <f>148680+98986</f>
        <v>247666</v>
      </c>
    </row>
    <row r="762" spans="1:5" x14ac:dyDescent="0.2">
      <c r="A762" s="9" t="s">
        <v>1041</v>
      </c>
      <c r="B762" s="2" t="s">
        <v>2</v>
      </c>
      <c r="C762" s="2" t="s">
        <v>8</v>
      </c>
      <c r="D762" s="2" t="s">
        <v>1042</v>
      </c>
      <c r="E762" s="31">
        <v>54000</v>
      </c>
    </row>
    <row r="763" spans="1:5" x14ac:dyDescent="0.2">
      <c r="A763" s="9" t="s">
        <v>1043</v>
      </c>
      <c r="B763" s="2" t="s">
        <v>2</v>
      </c>
      <c r="C763" s="2" t="s">
        <v>8</v>
      </c>
      <c r="D763" s="2" t="s">
        <v>353</v>
      </c>
      <c r="E763" s="31">
        <v>195400</v>
      </c>
    </row>
    <row r="764" spans="1:5" x14ac:dyDescent="0.2">
      <c r="A764" s="9" t="s">
        <v>1044</v>
      </c>
      <c r="B764" s="2" t="s">
        <v>2</v>
      </c>
      <c r="C764" s="2" t="s">
        <v>4</v>
      </c>
      <c r="D764" s="2" t="s">
        <v>353</v>
      </c>
      <c r="E764" s="31">
        <v>132400</v>
      </c>
    </row>
    <row r="765" spans="1:5" x14ac:dyDescent="0.2">
      <c r="A765" s="9" t="s">
        <v>1045</v>
      </c>
      <c r="B765" s="2" t="s">
        <v>2</v>
      </c>
      <c r="C765" s="2" t="s">
        <v>4</v>
      </c>
      <c r="D765" s="2" t="s">
        <v>353</v>
      </c>
      <c r="E765" s="31">
        <v>176400</v>
      </c>
    </row>
    <row r="766" spans="1:5" x14ac:dyDescent="0.2">
      <c r="A766" s="9" t="s">
        <v>1046</v>
      </c>
      <c r="B766" s="2" t="s">
        <v>2</v>
      </c>
      <c r="C766" s="2" t="s">
        <v>15</v>
      </c>
      <c r="D766" s="2" t="s">
        <v>1047</v>
      </c>
      <c r="E766" s="31">
        <v>34484</v>
      </c>
    </row>
    <row r="767" spans="1:5" x14ac:dyDescent="0.2">
      <c r="A767" s="9" t="s">
        <v>1048</v>
      </c>
      <c r="B767" s="2" t="s">
        <v>2</v>
      </c>
      <c r="C767" s="2" t="s">
        <v>4</v>
      </c>
      <c r="D767" s="2" t="s">
        <v>353</v>
      </c>
      <c r="E767" s="31">
        <v>205000</v>
      </c>
    </row>
    <row r="768" spans="1:5" x14ac:dyDescent="0.2">
      <c r="A768" s="9" t="s">
        <v>499</v>
      </c>
      <c r="B768" s="2" t="s">
        <v>2</v>
      </c>
      <c r="C768" s="2" t="s">
        <v>20</v>
      </c>
      <c r="D768" s="2" t="s">
        <v>21</v>
      </c>
      <c r="E768" s="31">
        <v>30000</v>
      </c>
    </row>
    <row r="769" spans="1:5" x14ac:dyDescent="0.2">
      <c r="A769" s="9" t="s">
        <v>1049</v>
      </c>
      <c r="B769" s="2" t="s">
        <v>2</v>
      </c>
      <c r="C769" s="2" t="s">
        <v>20</v>
      </c>
      <c r="D769" s="2" t="s">
        <v>21</v>
      </c>
      <c r="E769" s="31">
        <v>30000</v>
      </c>
    </row>
    <row r="770" spans="1:5" x14ac:dyDescent="0.2">
      <c r="A770" s="9" t="s">
        <v>1050</v>
      </c>
      <c r="B770" s="2" t="s">
        <v>2</v>
      </c>
      <c r="C770" s="2" t="s">
        <v>20</v>
      </c>
      <c r="D770" s="2" t="s">
        <v>21</v>
      </c>
      <c r="E770" s="31">
        <v>30000</v>
      </c>
    </row>
    <row r="771" spans="1:5" x14ac:dyDescent="0.2">
      <c r="A771" s="9" t="s">
        <v>992</v>
      </c>
      <c r="B771" s="2" t="s">
        <v>2</v>
      </c>
      <c r="C771" s="2" t="s">
        <v>20</v>
      </c>
      <c r="D771" s="2" t="s">
        <v>21</v>
      </c>
      <c r="E771" s="31">
        <v>30000</v>
      </c>
    </row>
    <row r="772" spans="1:5" x14ac:dyDescent="0.2">
      <c r="A772" s="9" t="s">
        <v>437</v>
      </c>
      <c r="B772" s="2" t="s">
        <v>2</v>
      </c>
      <c r="C772" s="2" t="s">
        <v>20</v>
      </c>
      <c r="D772" s="2" t="s">
        <v>21</v>
      </c>
      <c r="E772" s="31">
        <v>30000</v>
      </c>
    </row>
    <row r="773" spans="1:5" x14ac:dyDescent="0.2">
      <c r="A773" s="9" t="s">
        <v>991</v>
      </c>
      <c r="B773" s="2" t="s">
        <v>2</v>
      </c>
      <c r="C773" s="2" t="s">
        <v>20</v>
      </c>
      <c r="D773" s="2" t="s">
        <v>21</v>
      </c>
      <c r="E773" s="31">
        <v>30000</v>
      </c>
    </row>
    <row r="774" spans="1:5" x14ac:dyDescent="0.2">
      <c r="A774" s="9" t="s">
        <v>1051</v>
      </c>
      <c r="B774" s="2" t="s">
        <v>2</v>
      </c>
      <c r="C774" s="2" t="s">
        <v>20</v>
      </c>
      <c r="D774" s="2" t="s">
        <v>21</v>
      </c>
      <c r="E774" s="31">
        <v>30000</v>
      </c>
    </row>
    <row r="775" spans="1:5" x14ac:dyDescent="0.2">
      <c r="A775" s="9" t="s">
        <v>1052</v>
      </c>
      <c r="B775" s="2" t="s">
        <v>2</v>
      </c>
      <c r="C775" s="2" t="s">
        <v>20</v>
      </c>
      <c r="D775" s="2" t="s">
        <v>21</v>
      </c>
      <c r="E775" s="31">
        <v>30000</v>
      </c>
    </row>
    <row r="776" spans="1:5" x14ac:dyDescent="0.2">
      <c r="A776" s="9" t="s">
        <v>799</v>
      </c>
      <c r="B776" s="2" t="s">
        <v>2</v>
      </c>
      <c r="C776" s="2" t="s">
        <v>15</v>
      </c>
      <c r="D776" s="2" t="s">
        <v>1053</v>
      </c>
      <c r="E776" s="31">
        <v>135600</v>
      </c>
    </row>
    <row r="777" spans="1:5" x14ac:dyDescent="0.2">
      <c r="A777" s="9" t="s">
        <v>66</v>
      </c>
      <c r="B777" s="2" t="s">
        <v>2</v>
      </c>
      <c r="C777" s="2" t="s">
        <v>1021</v>
      </c>
      <c r="D777" s="2" t="s">
        <v>1054</v>
      </c>
      <c r="E777" s="31">
        <v>307800</v>
      </c>
    </row>
    <row r="778" spans="1:5" x14ac:dyDescent="0.2">
      <c r="A778" s="2" t="s">
        <v>1055</v>
      </c>
      <c r="B778" s="2" t="s">
        <v>2</v>
      </c>
      <c r="C778" s="2" t="s">
        <v>9</v>
      </c>
      <c r="D778" s="2" t="s">
        <v>1056</v>
      </c>
      <c r="E778" s="31">
        <f>8700*69</f>
        <v>600300</v>
      </c>
    </row>
    <row r="779" spans="1:5" x14ac:dyDescent="0.2">
      <c r="A779" s="9" t="s">
        <v>1057</v>
      </c>
      <c r="B779" s="2" t="s">
        <v>2</v>
      </c>
      <c r="C779" s="2" t="s">
        <v>1058</v>
      </c>
      <c r="D779" s="2" t="s">
        <v>295</v>
      </c>
      <c r="E779" s="31">
        <f>15005*69</f>
        <v>1035345</v>
      </c>
    </row>
    <row r="780" spans="1:5" x14ac:dyDescent="0.2">
      <c r="A780" s="9" t="s">
        <v>1059</v>
      </c>
      <c r="B780" s="2" t="s">
        <v>2</v>
      </c>
      <c r="C780" s="2" t="s">
        <v>4</v>
      </c>
      <c r="D780" s="2" t="s">
        <v>1060</v>
      </c>
      <c r="E780" s="31">
        <v>125000</v>
      </c>
    </row>
    <row r="781" spans="1:5" x14ac:dyDescent="0.2">
      <c r="A781" s="9" t="s">
        <v>1061</v>
      </c>
      <c r="B781" s="2" t="s">
        <v>2</v>
      </c>
      <c r="C781" s="2" t="s">
        <v>4</v>
      </c>
      <c r="D781" s="2" t="s">
        <v>1060</v>
      </c>
      <c r="E781" s="31">
        <v>124000</v>
      </c>
    </row>
    <row r="782" spans="1:5" ht="15" x14ac:dyDescent="0.25">
      <c r="A782" s="21" t="s">
        <v>1062</v>
      </c>
      <c r="B782" s="2" t="s">
        <v>2</v>
      </c>
      <c r="C782" s="2" t="s">
        <v>4</v>
      </c>
      <c r="D782" s="2" t="s">
        <v>1063</v>
      </c>
      <c r="E782" s="36">
        <v>251650</v>
      </c>
    </row>
    <row r="783" spans="1:5" ht="15" x14ac:dyDescent="0.25">
      <c r="A783" s="21" t="s">
        <v>1064</v>
      </c>
      <c r="B783" s="2" t="s">
        <v>2</v>
      </c>
      <c r="C783" s="2" t="s">
        <v>4</v>
      </c>
      <c r="D783" s="2" t="s">
        <v>1063</v>
      </c>
      <c r="E783" s="36">
        <v>222150</v>
      </c>
    </row>
    <row r="784" spans="1:5" ht="15" x14ac:dyDescent="0.25">
      <c r="A784" s="21" t="s">
        <v>1065</v>
      </c>
      <c r="B784" s="2" t="s">
        <v>2</v>
      </c>
      <c r="C784" s="2" t="s">
        <v>4</v>
      </c>
      <c r="D784" s="2" t="s">
        <v>1063</v>
      </c>
      <c r="E784" s="36">
        <v>251650</v>
      </c>
    </row>
    <row r="785" spans="1:5" ht="15" x14ac:dyDescent="0.25">
      <c r="A785" s="21" t="s">
        <v>1066</v>
      </c>
      <c r="B785" s="2" t="s">
        <v>2</v>
      </c>
      <c r="C785" s="2" t="s">
        <v>4</v>
      </c>
      <c r="D785" s="2" t="s">
        <v>1063</v>
      </c>
      <c r="E785" s="36">
        <v>202600</v>
      </c>
    </row>
    <row r="786" spans="1:5" x14ac:dyDescent="0.2">
      <c r="A786" s="9" t="s">
        <v>1003</v>
      </c>
      <c r="B786" s="2" t="s">
        <v>2</v>
      </c>
      <c r="C786" s="2" t="s">
        <v>214</v>
      </c>
      <c r="D786" s="2" t="s">
        <v>418</v>
      </c>
      <c r="E786" s="31">
        <v>13000</v>
      </c>
    </row>
    <row r="787" spans="1:5" ht="15" x14ac:dyDescent="0.25">
      <c r="A787" s="21" t="s">
        <v>1065</v>
      </c>
      <c r="B787" s="2" t="s">
        <v>2</v>
      </c>
      <c r="C787" s="21" t="s">
        <v>4</v>
      </c>
      <c r="D787" s="21" t="s">
        <v>70</v>
      </c>
      <c r="E787" s="36">
        <v>251650</v>
      </c>
    </row>
    <row r="788" spans="1:5" ht="15" x14ac:dyDescent="0.25">
      <c r="A788" s="21" t="s">
        <v>1066</v>
      </c>
      <c r="B788" s="2" t="s">
        <v>2</v>
      </c>
      <c r="C788" s="21" t="s">
        <v>4</v>
      </c>
      <c r="D788" s="21" t="s">
        <v>70</v>
      </c>
      <c r="E788" s="36">
        <v>202600</v>
      </c>
    </row>
    <row r="789" spans="1:5" ht="15" x14ac:dyDescent="0.25">
      <c r="A789" s="21" t="s">
        <v>936</v>
      </c>
      <c r="B789" s="2" t="s">
        <v>2</v>
      </c>
      <c r="C789" s="21" t="s">
        <v>4</v>
      </c>
      <c r="D789" s="21" t="s">
        <v>70</v>
      </c>
      <c r="E789" s="36">
        <v>66800</v>
      </c>
    </row>
    <row r="790" spans="1:5" ht="15" x14ac:dyDescent="0.25">
      <c r="A790" s="21" t="s">
        <v>931</v>
      </c>
      <c r="B790" s="2" t="s">
        <v>2</v>
      </c>
      <c r="C790" s="21" t="s">
        <v>4</v>
      </c>
      <c r="D790" s="21" t="s">
        <v>388</v>
      </c>
      <c r="E790" s="36">
        <v>14600</v>
      </c>
    </row>
    <row r="791" spans="1:5" ht="15" x14ac:dyDescent="0.25">
      <c r="A791" s="21" t="s">
        <v>1067</v>
      </c>
      <c r="B791" s="2" t="s">
        <v>2</v>
      </c>
      <c r="C791" s="21" t="s">
        <v>4</v>
      </c>
      <c r="D791" s="21" t="s">
        <v>70</v>
      </c>
      <c r="E791" s="36">
        <v>65900</v>
      </c>
    </row>
    <row r="792" spans="1:5" ht="15" x14ac:dyDescent="0.25">
      <c r="A792" s="21" t="s">
        <v>1068</v>
      </c>
      <c r="B792" s="2" t="s">
        <v>2</v>
      </c>
      <c r="C792" s="21" t="s">
        <v>4</v>
      </c>
      <c r="D792" s="21" t="s">
        <v>70</v>
      </c>
      <c r="E792" s="36">
        <v>65900</v>
      </c>
    </row>
    <row r="793" spans="1:5" ht="15" x14ac:dyDescent="0.25">
      <c r="A793" s="21" t="s">
        <v>885</v>
      </c>
      <c r="B793" s="2" t="s">
        <v>2</v>
      </c>
      <c r="C793" s="21" t="s">
        <v>4</v>
      </c>
      <c r="D793" s="21" t="s">
        <v>70</v>
      </c>
      <c r="E793" s="36">
        <v>65900</v>
      </c>
    </row>
    <row r="794" spans="1:5" ht="15" x14ac:dyDescent="0.25">
      <c r="A794" s="21" t="s">
        <v>1069</v>
      </c>
      <c r="B794" s="2" t="s">
        <v>2</v>
      </c>
      <c r="C794" s="21" t="s">
        <v>4</v>
      </c>
      <c r="D794" s="21" t="s">
        <v>70</v>
      </c>
      <c r="E794" s="36">
        <v>65900</v>
      </c>
    </row>
    <row r="795" spans="1:5" ht="15" x14ac:dyDescent="0.25">
      <c r="A795" s="21" t="s">
        <v>1070</v>
      </c>
      <c r="B795" s="2" t="s">
        <v>2</v>
      </c>
      <c r="C795" s="21" t="s">
        <v>4</v>
      </c>
      <c r="D795" s="21" t="s">
        <v>70</v>
      </c>
      <c r="E795" s="36">
        <v>74800</v>
      </c>
    </row>
    <row r="796" spans="1:5" ht="15" x14ac:dyDescent="0.25">
      <c r="A796" s="21" t="s">
        <v>571</v>
      </c>
      <c r="B796" s="2" t="s">
        <v>2</v>
      </c>
      <c r="C796" s="21" t="s">
        <v>4</v>
      </c>
      <c r="D796" s="21" t="s">
        <v>70</v>
      </c>
      <c r="E796" s="36">
        <v>109370</v>
      </c>
    </row>
    <row r="797" spans="1:5" ht="15" x14ac:dyDescent="0.25">
      <c r="A797" s="21" t="s">
        <v>501</v>
      </c>
      <c r="B797" s="2" t="s">
        <v>2</v>
      </c>
      <c r="C797" s="21" t="s">
        <v>4</v>
      </c>
      <c r="D797" s="21" t="s">
        <v>70</v>
      </c>
      <c r="E797" s="36">
        <v>74200</v>
      </c>
    </row>
    <row r="798" spans="1:5" ht="15" x14ac:dyDescent="0.25">
      <c r="A798" s="21" t="s">
        <v>1071</v>
      </c>
      <c r="B798" s="2" t="s">
        <v>2</v>
      </c>
      <c r="C798" s="21" t="s">
        <v>4</v>
      </c>
      <c r="D798" s="21" t="s">
        <v>70</v>
      </c>
      <c r="E798" s="36">
        <v>142000</v>
      </c>
    </row>
    <row r="799" spans="1:5" ht="15" x14ac:dyDescent="0.25">
      <c r="A799" s="21" t="s">
        <v>684</v>
      </c>
      <c r="B799" s="2" t="s">
        <v>2</v>
      </c>
      <c r="C799" s="21" t="s">
        <v>4</v>
      </c>
      <c r="D799" s="21" t="s">
        <v>70</v>
      </c>
      <c r="E799" s="36">
        <v>72000</v>
      </c>
    </row>
    <row r="800" spans="1:5" ht="15" x14ac:dyDescent="0.25">
      <c r="A800" s="21" t="s">
        <v>1073</v>
      </c>
      <c r="B800" s="2" t="s">
        <v>2</v>
      </c>
      <c r="C800" s="21" t="s">
        <v>4</v>
      </c>
      <c r="D800" s="21" t="s">
        <v>68</v>
      </c>
      <c r="E800" s="36">
        <v>45099</v>
      </c>
    </row>
    <row r="801" spans="1:5" ht="15" x14ac:dyDescent="0.25">
      <c r="A801" s="21" t="s">
        <v>1074</v>
      </c>
      <c r="B801" s="2" t="s">
        <v>2</v>
      </c>
      <c r="C801" s="21" t="s">
        <v>4</v>
      </c>
      <c r="D801" s="21" t="s">
        <v>68</v>
      </c>
      <c r="E801" s="36">
        <v>189078</v>
      </c>
    </row>
    <row r="802" spans="1:5" ht="15" x14ac:dyDescent="0.25">
      <c r="A802" s="21" t="s">
        <v>773</v>
      </c>
      <c r="B802" s="2" t="s">
        <v>2</v>
      </c>
      <c r="C802" s="21" t="s">
        <v>4</v>
      </c>
      <c r="D802" s="21" t="s">
        <v>388</v>
      </c>
      <c r="E802" s="36">
        <v>83224</v>
      </c>
    </row>
    <row r="803" spans="1:5" ht="15" x14ac:dyDescent="0.25">
      <c r="A803" s="21" t="s">
        <v>1075</v>
      </c>
      <c r="B803" s="2" t="s">
        <v>2</v>
      </c>
      <c r="C803" s="21" t="s">
        <v>4</v>
      </c>
      <c r="D803" s="21" t="s">
        <v>388</v>
      </c>
      <c r="E803" s="36">
        <v>89000</v>
      </c>
    </row>
    <row r="804" spans="1:5" ht="15" x14ac:dyDescent="0.25">
      <c r="A804" s="21" t="s">
        <v>1076</v>
      </c>
      <c r="B804" s="2" t="s">
        <v>2</v>
      </c>
      <c r="C804" s="21" t="s">
        <v>4</v>
      </c>
      <c r="D804" s="21" t="s">
        <v>70</v>
      </c>
      <c r="E804" s="36">
        <v>35700</v>
      </c>
    </row>
    <row r="805" spans="1:5" ht="15" x14ac:dyDescent="0.25">
      <c r="A805" s="21" t="s">
        <v>270</v>
      </c>
      <c r="B805" s="2" t="s">
        <v>2</v>
      </c>
      <c r="C805" s="21" t="s">
        <v>4</v>
      </c>
      <c r="D805" s="21" t="s">
        <v>388</v>
      </c>
      <c r="E805" s="36">
        <v>50700</v>
      </c>
    </row>
    <row r="806" spans="1:5" ht="15" x14ac:dyDescent="0.25">
      <c r="A806" s="21" t="s">
        <v>943</v>
      </c>
      <c r="B806" s="2" t="s">
        <v>2</v>
      </c>
      <c r="C806" s="21" t="s">
        <v>4</v>
      </c>
      <c r="D806" s="21" t="s">
        <v>388</v>
      </c>
      <c r="E806" s="36">
        <v>88000</v>
      </c>
    </row>
    <row r="807" spans="1:5" ht="15" x14ac:dyDescent="0.25">
      <c r="A807" s="21" t="s">
        <v>717</v>
      </c>
      <c r="B807" s="2" t="s">
        <v>2</v>
      </c>
      <c r="C807" s="21" t="s">
        <v>8</v>
      </c>
      <c r="D807" s="21" t="s">
        <v>72</v>
      </c>
      <c r="E807" s="36">
        <v>58032</v>
      </c>
    </row>
    <row r="808" spans="1:5" x14ac:dyDescent="0.2">
      <c r="A808" s="9" t="s">
        <v>165</v>
      </c>
      <c r="B808" s="2" t="s">
        <v>166</v>
      </c>
      <c r="C808" s="2" t="s">
        <v>8</v>
      </c>
      <c r="D808" s="2" t="s">
        <v>1077</v>
      </c>
      <c r="E808" s="31">
        <v>181720</v>
      </c>
    </row>
    <row r="809" spans="1:5" x14ac:dyDescent="0.2">
      <c r="A809" s="9" t="s">
        <v>1078</v>
      </c>
      <c r="B809" s="2" t="s">
        <v>2</v>
      </c>
      <c r="C809" s="2" t="s">
        <v>110</v>
      </c>
      <c r="D809" s="2" t="s">
        <v>418</v>
      </c>
      <c r="E809" s="31">
        <v>30000</v>
      </c>
    </row>
    <row r="810" spans="1:5" x14ac:dyDescent="0.2">
      <c r="A810" s="9" t="s">
        <v>375</v>
      </c>
      <c r="B810" s="2" t="s">
        <v>2</v>
      </c>
      <c r="C810" s="2" t="s">
        <v>716</v>
      </c>
      <c r="D810" s="2" t="s">
        <v>1079</v>
      </c>
      <c r="E810" s="31">
        <v>33600</v>
      </c>
    </row>
    <row r="811" spans="1:5" x14ac:dyDescent="0.2">
      <c r="A811" s="9" t="s">
        <v>1080</v>
      </c>
      <c r="B811" s="2" t="s">
        <v>2</v>
      </c>
      <c r="C811" s="2" t="s">
        <v>4</v>
      </c>
      <c r="D811" s="2" t="s">
        <v>353</v>
      </c>
      <c r="E811" s="31">
        <v>180000</v>
      </c>
    </row>
    <row r="812" spans="1:5" x14ac:dyDescent="0.2">
      <c r="A812" s="9" t="s">
        <v>775</v>
      </c>
      <c r="B812" s="2" t="s">
        <v>2</v>
      </c>
      <c r="C812" s="2" t="s">
        <v>4</v>
      </c>
      <c r="D812" s="2" t="s">
        <v>400</v>
      </c>
      <c r="E812" s="31">
        <v>142100</v>
      </c>
    </row>
    <row r="813" spans="1:5" x14ac:dyDescent="0.2">
      <c r="A813" s="9" t="s">
        <v>1081</v>
      </c>
      <c r="B813" s="2" t="s">
        <v>2</v>
      </c>
      <c r="C813" s="2" t="s">
        <v>4</v>
      </c>
      <c r="D813" s="2" t="s">
        <v>353</v>
      </c>
      <c r="E813" s="31">
        <v>194200</v>
      </c>
    </row>
    <row r="814" spans="1:5" x14ac:dyDescent="0.2">
      <c r="A814" s="9" t="s">
        <v>1082</v>
      </c>
      <c r="B814" s="2" t="s">
        <v>2</v>
      </c>
      <c r="C814" s="2" t="s">
        <v>4</v>
      </c>
      <c r="D814" s="2" t="s">
        <v>1083</v>
      </c>
      <c r="E814" s="31">
        <v>167000</v>
      </c>
    </row>
    <row r="815" spans="1:5" x14ac:dyDescent="0.2">
      <c r="A815" s="9" t="s">
        <v>1084</v>
      </c>
      <c r="B815" s="2" t="s">
        <v>10</v>
      </c>
      <c r="C815" s="2" t="s">
        <v>9</v>
      </c>
      <c r="D815" s="2" t="s">
        <v>157</v>
      </c>
      <c r="E815" s="31">
        <v>335900</v>
      </c>
    </row>
    <row r="816" spans="1:5" x14ac:dyDescent="0.2">
      <c r="A816" s="9" t="s">
        <v>1085</v>
      </c>
      <c r="B816" s="2" t="s">
        <v>10</v>
      </c>
      <c r="C816" s="2" t="s">
        <v>9</v>
      </c>
      <c r="D816" s="2" t="s">
        <v>157</v>
      </c>
      <c r="E816" s="31">
        <v>346000</v>
      </c>
    </row>
    <row r="817" spans="1:5" x14ac:dyDescent="0.2">
      <c r="A817" s="9" t="s">
        <v>1086</v>
      </c>
      <c r="B817" s="2" t="s">
        <v>10</v>
      </c>
      <c r="C817" s="2" t="s">
        <v>9</v>
      </c>
      <c r="D817" s="2" t="s">
        <v>157</v>
      </c>
      <c r="E817" s="31">
        <v>346000</v>
      </c>
    </row>
    <row r="818" spans="1:5" x14ac:dyDescent="0.2">
      <c r="A818" s="9" t="s">
        <v>1087</v>
      </c>
      <c r="B818" s="2" t="s">
        <v>10</v>
      </c>
      <c r="C818" s="2" t="s">
        <v>9</v>
      </c>
      <c r="D818" s="2" t="s">
        <v>157</v>
      </c>
      <c r="E818" s="31">
        <v>371800</v>
      </c>
    </row>
    <row r="819" spans="1:5" x14ac:dyDescent="0.2">
      <c r="A819" s="9" t="s">
        <v>150</v>
      </c>
      <c r="B819" s="2" t="s">
        <v>2</v>
      </c>
      <c r="C819" s="2" t="s">
        <v>15</v>
      </c>
      <c r="D819" s="2" t="s">
        <v>42</v>
      </c>
      <c r="E819" s="31">
        <v>255000</v>
      </c>
    </row>
    <row r="820" spans="1:5" x14ac:dyDescent="0.2">
      <c r="A820" s="2" t="s">
        <v>1088</v>
      </c>
      <c r="B820" s="2" t="s">
        <v>2</v>
      </c>
      <c r="C820" s="2" t="s">
        <v>9</v>
      </c>
      <c r="D820" s="2" t="s">
        <v>821</v>
      </c>
      <c r="E820" s="37">
        <v>230000</v>
      </c>
    </row>
    <row r="821" spans="1:5" x14ac:dyDescent="0.2">
      <c r="A821" s="9" t="s">
        <v>1089</v>
      </c>
      <c r="B821" s="2" t="s">
        <v>2</v>
      </c>
      <c r="C821" s="2" t="s">
        <v>4</v>
      </c>
      <c r="D821" s="2" t="s">
        <v>1090</v>
      </c>
      <c r="E821" s="31">
        <v>62000</v>
      </c>
    </row>
    <row r="822" spans="1:5" x14ac:dyDescent="0.2">
      <c r="A822" s="9" t="s">
        <v>1091</v>
      </c>
      <c r="B822" s="2" t="s">
        <v>2</v>
      </c>
      <c r="C822" s="2" t="s">
        <v>1092</v>
      </c>
      <c r="D822" s="2" t="s">
        <v>21</v>
      </c>
      <c r="E822" s="31">
        <v>30000</v>
      </c>
    </row>
    <row r="823" spans="1:5" x14ac:dyDescent="0.2">
      <c r="A823" s="9" t="s">
        <v>1093</v>
      </c>
      <c r="B823" s="2" t="s">
        <v>2</v>
      </c>
      <c r="C823" s="2" t="s">
        <v>1092</v>
      </c>
      <c r="D823" s="2" t="s">
        <v>21</v>
      </c>
      <c r="E823" s="31">
        <v>30000</v>
      </c>
    </row>
    <row r="824" spans="1:5" x14ac:dyDescent="0.2">
      <c r="A824" s="9" t="s">
        <v>1094</v>
      </c>
      <c r="B824" s="2" t="s">
        <v>2</v>
      </c>
      <c r="C824" s="2" t="s">
        <v>1092</v>
      </c>
      <c r="D824" s="2" t="s">
        <v>21</v>
      </c>
      <c r="E824" s="31">
        <v>30000</v>
      </c>
    </row>
    <row r="825" spans="1:5" x14ac:dyDescent="0.2">
      <c r="A825" s="9" t="s">
        <v>151</v>
      </c>
      <c r="B825" s="2" t="s">
        <v>2</v>
      </c>
      <c r="C825" s="2" t="s">
        <v>1092</v>
      </c>
      <c r="D825" s="2" t="s">
        <v>21</v>
      </c>
      <c r="E825" s="31">
        <v>30000</v>
      </c>
    </row>
    <row r="826" spans="1:5" x14ac:dyDescent="0.2">
      <c r="A826" s="9" t="s">
        <v>1095</v>
      </c>
      <c r="B826" s="2" t="s">
        <v>2</v>
      </c>
      <c r="C826" s="2" t="s">
        <v>1092</v>
      </c>
      <c r="D826" s="2" t="s">
        <v>21</v>
      </c>
      <c r="E826" s="31">
        <v>30000</v>
      </c>
    </row>
    <row r="827" spans="1:5" x14ac:dyDescent="0.2">
      <c r="A827" s="9" t="s">
        <v>1096</v>
      </c>
      <c r="B827" s="2" t="s">
        <v>2</v>
      </c>
      <c r="C827" s="2" t="s">
        <v>20</v>
      </c>
      <c r="D827" s="2" t="s">
        <v>21</v>
      </c>
      <c r="E827" s="31">
        <v>30000</v>
      </c>
    </row>
    <row r="828" spans="1:5" x14ac:dyDescent="0.2">
      <c r="A828" s="9" t="s">
        <v>1097</v>
      </c>
      <c r="B828" s="2" t="s">
        <v>2</v>
      </c>
      <c r="C828" s="2" t="s">
        <v>20</v>
      </c>
      <c r="D828" s="2" t="s">
        <v>21</v>
      </c>
      <c r="E828" s="31">
        <v>30000</v>
      </c>
    </row>
    <row r="829" spans="1:5" x14ac:dyDescent="0.2">
      <c r="A829" s="9" t="s">
        <v>1098</v>
      </c>
      <c r="B829" s="2" t="s">
        <v>2</v>
      </c>
      <c r="C829" s="2" t="s">
        <v>1099</v>
      </c>
      <c r="D829" s="2" t="s">
        <v>45</v>
      </c>
      <c r="E829" s="31">
        <v>32000</v>
      </c>
    </row>
    <row r="830" spans="1:5" x14ac:dyDescent="0.2">
      <c r="A830" s="9" t="s">
        <v>1100</v>
      </c>
      <c r="B830" s="2" t="s">
        <v>2</v>
      </c>
      <c r="C830" s="2" t="s">
        <v>35</v>
      </c>
      <c r="D830" s="2" t="s">
        <v>45</v>
      </c>
      <c r="E830" s="31">
        <v>30000</v>
      </c>
    </row>
    <row r="831" spans="1:5" x14ac:dyDescent="0.2">
      <c r="A831" s="9" t="s">
        <v>1101</v>
      </c>
      <c r="B831" s="2" t="s">
        <v>2</v>
      </c>
      <c r="C831" s="2" t="s">
        <v>35</v>
      </c>
      <c r="D831" s="2" t="s">
        <v>45</v>
      </c>
      <c r="E831" s="31">
        <v>30000</v>
      </c>
    </row>
    <row r="832" spans="1:5" x14ac:dyDescent="0.2">
      <c r="A832" s="9" t="s">
        <v>1102</v>
      </c>
      <c r="B832" s="2" t="s">
        <v>2</v>
      </c>
      <c r="C832" s="2" t="s">
        <v>4</v>
      </c>
      <c r="D832" s="2" t="s">
        <v>253</v>
      </c>
      <c r="E832" s="31">
        <v>98300</v>
      </c>
    </row>
    <row r="833" spans="1:5" x14ac:dyDescent="0.2">
      <c r="A833" s="9" t="s">
        <v>1103</v>
      </c>
      <c r="B833" s="2" t="s">
        <v>2</v>
      </c>
      <c r="C833" s="2" t="s">
        <v>9</v>
      </c>
      <c r="D833" s="2" t="s">
        <v>178</v>
      </c>
      <c r="E833" s="31">
        <v>273644</v>
      </c>
    </row>
    <row r="834" spans="1:5" x14ac:dyDescent="0.2">
      <c r="A834" s="9" t="s">
        <v>1104</v>
      </c>
      <c r="B834" s="2" t="s">
        <v>2</v>
      </c>
      <c r="C834" s="2" t="s">
        <v>15</v>
      </c>
      <c r="D834" s="2" t="s">
        <v>42</v>
      </c>
      <c r="E834" s="31">
        <f t="shared" ref="E834:E835" si="0">323400/2</f>
        <v>161700</v>
      </c>
    </row>
    <row r="835" spans="1:5" x14ac:dyDescent="0.2">
      <c r="A835" s="29" t="s">
        <v>1105</v>
      </c>
      <c r="B835" s="2" t="s">
        <v>2</v>
      </c>
      <c r="C835" s="2" t="s">
        <v>15</v>
      </c>
      <c r="D835" s="2" t="s">
        <v>42</v>
      </c>
      <c r="E835" s="31">
        <f t="shared" si="0"/>
        <v>161700</v>
      </c>
    </row>
    <row r="836" spans="1:5" x14ac:dyDescent="0.2">
      <c r="A836" s="9" t="s">
        <v>1106</v>
      </c>
      <c r="B836" s="2" t="s">
        <v>2</v>
      </c>
      <c r="C836" s="2" t="s">
        <v>4</v>
      </c>
      <c r="D836" s="2" t="s">
        <v>1107</v>
      </c>
      <c r="E836" s="31">
        <v>121963</v>
      </c>
    </row>
    <row r="837" spans="1:5" x14ac:dyDescent="0.2">
      <c r="A837" s="9" t="s">
        <v>586</v>
      </c>
      <c r="B837" s="2" t="s">
        <v>2</v>
      </c>
      <c r="C837" s="2" t="s">
        <v>4</v>
      </c>
      <c r="D837" s="2" t="s">
        <v>1108</v>
      </c>
      <c r="E837" s="31">
        <v>39500</v>
      </c>
    </row>
    <row r="838" spans="1:5" x14ac:dyDescent="0.2">
      <c r="A838" s="9" t="s">
        <v>1109</v>
      </c>
      <c r="B838" s="2" t="s">
        <v>2</v>
      </c>
      <c r="C838" s="2" t="s">
        <v>4</v>
      </c>
      <c r="D838" s="2" t="s">
        <v>1110</v>
      </c>
      <c r="E838" s="31">
        <v>41000</v>
      </c>
    </row>
    <row r="839" spans="1:5" x14ac:dyDescent="0.2">
      <c r="A839" s="9" t="s">
        <v>1111</v>
      </c>
      <c r="B839" s="2" t="s">
        <v>2</v>
      </c>
      <c r="C839" s="2" t="s">
        <v>4</v>
      </c>
      <c r="D839" s="2" t="s">
        <v>1112</v>
      </c>
      <c r="E839" s="31">
        <v>68451</v>
      </c>
    </row>
    <row r="840" spans="1:5" x14ac:dyDescent="0.2">
      <c r="A840" s="9" t="s">
        <v>1113</v>
      </c>
      <c r="B840" s="2" t="s">
        <v>2</v>
      </c>
      <c r="C840" s="2" t="s">
        <v>4</v>
      </c>
      <c r="D840" s="2" t="s">
        <v>978</v>
      </c>
      <c r="E840" s="31">
        <v>72287</v>
      </c>
    </row>
    <row r="841" spans="1:5" x14ac:dyDescent="0.2">
      <c r="A841" s="9" t="s">
        <v>1114</v>
      </c>
      <c r="B841" s="2" t="s">
        <v>2</v>
      </c>
      <c r="C841" s="2" t="s">
        <v>4</v>
      </c>
      <c r="D841" s="2" t="s">
        <v>1110</v>
      </c>
      <c r="E841" s="31">
        <v>41000</v>
      </c>
    </row>
    <row r="842" spans="1:5" x14ac:dyDescent="0.2">
      <c r="A842" s="9" t="s">
        <v>1115</v>
      </c>
      <c r="B842" s="2" t="s">
        <v>2</v>
      </c>
      <c r="C842" s="2" t="s">
        <v>4</v>
      </c>
      <c r="D842" s="2" t="s">
        <v>1110</v>
      </c>
      <c r="E842" s="31">
        <v>43063</v>
      </c>
    </row>
    <row r="843" spans="1:5" x14ac:dyDescent="0.2">
      <c r="A843" s="9" t="s">
        <v>1116</v>
      </c>
      <c r="B843" s="2" t="s">
        <v>2</v>
      </c>
      <c r="C843" s="2" t="s">
        <v>4</v>
      </c>
      <c r="D843" s="2" t="s">
        <v>1117</v>
      </c>
      <c r="E843" s="31">
        <v>99000</v>
      </c>
    </row>
    <row r="844" spans="1:5" x14ac:dyDescent="0.2">
      <c r="A844" s="9" t="s">
        <v>465</v>
      </c>
      <c r="B844" s="2" t="s">
        <v>2</v>
      </c>
      <c r="C844" s="2" t="s">
        <v>4</v>
      </c>
      <c r="D844" s="2" t="s">
        <v>1118</v>
      </c>
      <c r="E844" s="31">
        <v>81820</v>
      </c>
    </row>
    <row r="845" spans="1:5" x14ac:dyDescent="0.2">
      <c r="A845" s="9" t="s">
        <v>725</v>
      </c>
      <c r="B845" s="2" t="s">
        <v>2</v>
      </c>
      <c r="C845" s="2" t="s">
        <v>4</v>
      </c>
      <c r="D845" s="2" t="s">
        <v>1119</v>
      </c>
      <c r="E845" s="31">
        <v>44025</v>
      </c>
    </row>
    <row r="846" spans="1:5" x14ac:dyDescent="0.2">
      <c r="A846" s="9" t="s">
        <v>1120</v>
      </c>
      <c r="B846" s="2" t="s">
        <v>2</v>
      </c>
      <c r="C846" s="2" t="s">
        <v>4</v>
      </c>
      <c r="D846" s="2" t="s">
        <v>777</v>
      </c>
      <c r="E846" s="31">
        <v>98000</v>
      </c>
    </row>
    <row r="847" spans="1:5" x14ac:dyDescent="0.2">
      <c r="A847" s="9" t="s">
        <v>1121</v>
      </c>
      <c r="B847" s="2" t="s">
        <v>2</v>
      </c>
      <c r="C847" s="2" t="s">
        <v>4</v>
      </c>
      <c r="D847" s="2" t="s">
        <v>1107</v>
      </c>
      <c r="E847" s="31">
        <v>115940</v>
      </c>
    </row>
    <row r="848" spans="1:5" x14ac:dyDescent="0.2">
      <c r="A848" s="9" t="s">
        <v>1122</v>
      </c>
      <c r="B848" s="2" t="s">
        <v>2</v>
      </c>
      <c r="C848" s="2" t="s">
        <v>4</v>
      </c>
      <c r="D848" s="2" t="s">
        <v>978</v>
      </c>
      <c r="E848" s="31">
        <v>80675</v>
      </c>
    </row>
    <row r="849" spans="1:21" x14ac:dyDescent="0.2">
      <c r="A849" s="9" t="s">
        <v>728</v>
      </c>
      <c r="B849" s="2" t="s">
        <v>2</v>
      </c>
      <c r="C849" s="2" t="s">
        <v>4</v>
      </c>
      <c r="D849" s="2" t="s">
        <v>1118</v>
      </c>
      <c r="E849" s="31">
        <v>68000</v>
      </c>
    </row>
    <row r="850" spans="1:21" x14ac:dyDescent="0.2">
      <c r="A850" s="9" t="s">
        <v>1123</v>
      </c>
      <c r="B850" s="2" t="s">
        <v>2</v>
      </c>
      <c r="C850" s="2" t="s">
        <v>4</v>
      </c>
      <c r="D850" s="2" t="s">
        <v>1118</v>
      </c>
      <c r="E850" s="31">
        <v>71507</v>
      </c>
    </row>
    <row r="851" spans="1:21" ht="25.5" x14ac:dyDescent="0.2">
      <c r="A851" s="9" t="s">
        <v>359</v>
      </c>
      <c r="B851" s="2" t="s">
        <v>2</v>
      </c>
      <c r="C851" s="2" t="s">
        <v>4</v>
      </c>
      <c r="D851" s="2" t="s">
        <v>1124</v>
      </c>
      <c r="E851" s="31">
        <v>112026</v>
      </c>
    </row>
    <row r="852" spans="1:21" ht="15" x14ac:dyDescent="0.25">
      <c r="A852" s="21" t="s">
        <v>583</v>
      </c>
      <c r="B852" s="2" t="s">
        <v>2</v>
      </c>
      <c r="C852" s="2" t="s">
        <v>8</v>
      </c>
      <c r="D852" s="2" t="s">
        <v>8</v>
      </c>
      <c r="E852" s="36">
        <v>542563.80000000005</v>
      </c>
    </row>
    <row r="853" spans="1:21" ht="15" x14ac:dyDescent="0.25">
      <c r="A853" s="21" t="s">
        <v>169</v>
      </c>
      <c r="B853" s="2" t="s">
        <v>2</v>
      </c>
      <c r="C853" s="2" t="s">
        <v>170</v>
      </c>
      <c r="D853" s="2" t="s">
        <v>418</v>
      </c>
      <c r="E853" s="36">
        <v>360161.1</v>
      </c>
    </row>
    <row r="854" spans="1:21" x14ac:dyDescent="0.2">
      <c r="A854" s="41" t="s">
        <v>593</v>
      </c>
      <c r="E854" s="31">
        <f>1392*70</f>
        <v>97440</v>
      </c>
    </row>
    <row r="855" spans="1:21" x14ac:dyDescent="0.2">
      <c r="A855" s="9" t="s">
        <v>1125</v>
      </c>
      <c r="B855" s="2" t="s">
        <v>2</v>
      </c>
      <c r="C855" s="2" t="s">
        <v>4</v>
      </c>
      <c r="D855" s="2" t="s">
        <v>854</v>
      </c>
      <c r="E855" s="31">
        <v>70000</v>
      </c>
    </row>
    <row r="856" spans="1:21" ht="13.5" customHeight="1" x14ac:dyDescent="0.2">
      <c r="A856" s="9" t="s">
        <v>143</v>
      </c>
      <c r="B856" s="2" t="s">
        <v>2</v>
      </c>
      <c r="C856" s="2" t="s">
        <v>4</v>
      </c>
      <c r="D856" s="2" t="s">
        <v>45</v>
      </c>
      <c r="E856" s="31">
        <v>17000</v>
      </c>
    </row>
    <row r="857" spans="1:21" x14ac:dyDescent="0.2">
      <c r="A857" s="9" t="s">
        <v>832</v>
      </c>
      <c r="B857" s="2" t="s">
        <v>2</v>
      </c>
      <c r="C857" s="2" t="s">
        <v>41</v>
      </c>
      <c r="D857" s="2" t="s">
        <v>1126</v>
      </c>
      <c r="E857" s="31">
        <v>99120</v>
      </c>
    </row>
    <row r="858" spans="1:21" x14ac:dyDescent="0.2">
      <c r="A858" s="9" t="s">
        <v>832</v>
      </c>
      <c r="B858" s="2" t="s">
        <v>2</v>
      </c>
      <c r="C858" s="2" t="s">
        <v>41</v>
      </c>
      <c r="D858" s="2" t="s">
        <v>1127</v>
      </c>
      <c r="E858" s="31">
        <v>12555</v>
      </c>
    </row>
    <row r="859" spans="1:21" x14ac:dyDescent="0.2">
      <c r="A859" s="9" t="s">
        <v>1128</v>
      </c>
      <c r="B859" s="2" t="s">
        <v>2</v>
      </c>
      <c r="C859" s="2" t="s">
        <v>276</v>
      </c>
      <c r="D859" s="2" t="s">
        <v>11</v>
      </c>
      <c r="E859" s="31">
        <v>73900</v>
      </c>
    </row>
    <row r="860" spans="1:21" x14ac:dyDescent="0.2">
      <c r="A860" s="2" t="s">
        <v>1129</v>
      </c>
      <c r="B860" s="2" t="s">
        <v>2</v>
      </c>
      <c r="C860" s="2" t="s">
        <v>1130</v>
      </c>
      <c r="D860" s="2" t="s">
        <v>1131</v>
      </c>
      <c r="E860" s="37">
        <v>251000</v>
      </c>
    </row>
    <row r="861" spans="1:21" x14ac:dyDescent="0.2">
      <c r="A861" s="2" t="s">
        <v>1132</v>
      </c>
      <c r="B861" s="2" t="s">
        <v>2</v>
      </c>
      <c r="C861" s="2" t="s">
        <v>9</v>
      </c>
      <c r="D861" s="2" t="s">
        <v>53</v>
      </c>
      <c r="E861" s="37">
        <v>565537</v>
      </c>
    </row>
    <row r="862" spans="1:21" x14ac:dyDescent="0.2">
      <c r="A862" s="2" t="s">
        <v>897</v>
      </c>
      <c r="B862" s="2" t="s">
        <v>2</v>
      </c>
      <c r="C862" s="2" t="s">
        <v>785</v>
      </c>
      <c r="D862" s="2" t="s">
        <v>786</v>
      </c>
      <c r="E862" s="37">
        <f>(8500+100)*70.9</f>
        <v>609740</v>
      </c>
    </row>
    <row r="863" spans="1:21" x14ac:dyDescent="0.2">
      <c r="A863" s="2" t="s">
        <v>172</v>
      </c>
      <c r="B863" s="2" t="s">
        <v>2</v>
      </c>
      <c r="C863" s="2" t="s">
        <v>15</v>
      </c>
      <c r="D863" s="2" t="s">
        <v>1133</v>
      </c>
      <c r="E863" s="37">
        <v>271200</v>
      </c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x14ac:dyDescent="0.2">
      <c r="A864" s="29" t="s">
        <v>1134</v>
      </c>
      <c r="B864" s="5" t="s">
        <v>2</v>
      </c>
      <c r="C864" s="5" t="s">
        <v>41</v>
      </c>
      <c r="D864" s="5" t="s">
        <v>1135</v>
      </c>
      <c r="E864" s="39">
        <v>192800</v>
      </c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5" x14ac:dyDescent="0.2">
      <c r="A865" s="2" t="s">
        <v>1136</v>
      </c>
      <c r="B865" s="2" t="s">
        <v>2</v>
      </c>
      <c r="C865" s="2" t="s">
        <v>3</v>
      </c>
      <c r="D865" s="2" t="s">
        <v>13</v>
      </c>
      <c r="E865" s="37">
        <v>624000</v>
      </c>
    </row>
    <row r="866" spans="1:5" x14ac:dyDescent="0.2">
      <c r="A866" s="2" t="s">
        <v>1137</v>
      </c>
      <c r="B866" s="2" t="s">
        <v>2</v>
      </c>
      <c r="C866" s="2" t="s">
        <v>4</v>
      </c>
      <c r="D866" s="2" t="s">
        <v>1138</v>
      </c>
      <c r="E866" s="37">
        <v>44900</v>
      </c>
    </row>
    <row r="867" spans="1:5" x14ac:dyDescent="0.2">
      <c r="A867" s="2" t="s">
        <v>173</v>
      </c>
      <c r="B867" s="2" t="s">
        <v>2</v>
      </c>
      <c r="C867" s="2" t="s">
        <v>8</v>
      </c>
      <c r="D867" s="2" t="s">
        <v>1139</v>
      </c>
      <c r="E867" s="37">
        <v>111120</v>
      </c>
    </row>
    <row r="868" spans="1:5" x14ac:dyDescent="0.2">
      <c r="A868" s="9" t="s">
        <v>1140</v>
      </c>
      <c r="B868" s="2" t="s">
        <v>2</v>
      </c>
      <c r="C868" s="2" t="s">
        <v>4</v>
      </c>
      <c r="D868" s="2" t="s">
        <v>335</v>
      </c>
      <c r="E868" s="31">
        <v>148000</v>
      </c>
    </row>
    <row r="869" spans="1:5" x14ac:dyDescent="0.2">
      <c r="A869" s="9" t="s">
        <v>1141</v>
      </c>
      <c r="B869" s="2" t="s">
        <v>2</v>
      </c>
      <c r="C869" s="2" t="s">
        <v>4</v>
      </c>
      <c r="D869" s="2" t="s">
        <v>335</v>
      </c>
      <c r="E869" s="31">
        <v>179700</v>
      </c>
    </row>
    <row r="870" spans="1:5" x14ac:dyDescent="0.2">
      <c r="A870" s="9" t="s">
        <v>1142</v>
      </c>
      <c r="B870" s="2" t="s">
        <v>2</v>
      </c>
      <c r="C870" s="2" t="s">
        <v>4</v>
      </c>
      <c r="D870" s="2" t="s">
        <v>335</v>
      </c>
      <c r="E870" s="31">
        <v>193650</v>
      </c>
    </row>
    <row r="871" spans="1:5" x14ac:dyDescent="0.2">
      <c r="A871" s="9" t="s">
        <v>1143</v>
      </c>
      <c r="B871" s="2" t="s">
        <v>2</v>
      </c>
      <c r="C871" s="2" t="s">
        <v>4</v>
      </c>
      <c r="D871" s="2" t="s">
        <v>335</v>
      </c>
      <c r="E871" s="31">
        <v>155500</v>
      </c>
    </row>
    <row r="872" spans="1:5" x14ac:dyDescent="0.2">
      <c r="A872" s="9" t="s">
        <v>235</v>
      </c>
      <c r="B872" s="2" t="s">
        <v>2</v>
      </c>
      <c r="C872" s="2" t="s">
        <v>4</v>
      </c>
      <c r="D872" s="2" t="s">
        <v>335</v>
      </c>
      <c r="E872" s="31">
        <v>197000</v>
      </c>
    </row>
    <row r="873" spans="1:5" x14ac:dyDescent="0.2">
      <c r="A873" s="9" t="s">
        <v>1072</v>
      </c>
      <c r="B873" s="2" t="s">
        <v>2</v>
      </c>
      <c r="C873" s="2" t="s">
        <v>4</v>
      </c>
      <c r="D873" s="2" t="s">
        <v>335</v>
      </c>
      <c r="E873" s="31">
        <v>181250</v>
      </c>
    </row>
    <row r="874" spans="1:5" x14ac:dyDescent="0.2">
      <c r="A874" s="9" t="s">
        <v>1144</v>
      </c>
      <c r="B874" s="2" t="s">
        <v>2</v>
      </c>
      <c r="C874" s="2" t="s">
        <v>4</v>
      </c>
      <c r="D874" s="2" t="s">
        <v>335</v>
      </c>
      <c r="E874" s="31">
        <v>171050</v>
      </c>
    </row>
    <row r="875" spans="1:5" x14ac:dyDescent="0.2">
      <c r="A875" s="9" t="s">
        <v>1145</v>
      </c>
      <c r="B875" s="2" t="s">
        <v>2</v>
      </c>
      <c r="C875" s="2" t="s">
        <v>4</v>
      </c>
      <c r="D875" s="2" t="s">
        <v>335</v>
      </c>
      <c r="E875" s="31">
        <v>139000</v>
      </c>
    </row>
    <row r="876" spans="1:5" x14ac:dyDescent="0.2">
      <c r="A876" s="9" t="s">
        <v>1146</v>
      </c>
      <c r="B876" s="2" t="s">
        <v>2</v>
      </c>
      <c r="C876" s="2" t="s">
        <v>4</v>
      </c>
      <c r="D876" s="2" t="s">
        <v>335</v>
      </c>
      <c r="E876" s="31">
        <v>158000</v>
      </c>
    </row>
    <row r="877" spans="1:5" x14ac:dyDescent="0.2">
      <c r="A877" s="9" t="s">
        <v>1147</v>
      </c>
      <c r="B877" s="2" t="s">
        <v>2</v>
      </c>
      <c r="C877" s="2" t="s">
        <v>4</v>
      </c>
      <c r="D877" s="2" t="s">
        <v>335</v>
      </c>
      <c r="E877" s="31">
        <v>153400</v>
      </c>
    </row>
    <row r="878" spans="1:5" x14ac:dyDescent="0.2">
      <c r="A878" s="9" t="s">
        <v>967</v>
      </c>
      <c r="B878" s="2" t="s">
        <v>2</v>
      </c>
      <c r="C878" s="2" t="s">
        <v>4</v>
      </c>
      <c r="D878" s="2" t="s">
        <v>335</v>
      </c>
      <c r="E878" s="31">
        <v>96200</v>
      </c>
    </row>
    <row r="879" spans="1:5" x14ac:dyDescent="0.2">
      <c r="A879" s="9" t="s">
        <v>1148</v>
      </c>
      <c r="B879" s="2" t="s">
        <v>2</v>
      </c>
      <c r="C879" s="2" t="s">
        <v>4</v>
      </c>
      <c r="D879" s="2" t="s">
        <v>335</v>
      </c>
      <c r="E879" s="31">
        <v>226050</v>
      </c>
    </row>
    <row r="880" spans="1:5" x14ac:dyDescent="0.2">
      <c r="A880" s="9" t="s">
        <v>1149</v>
      </c>
      <c r="B880" s="2" t="s">
        <v>2</v>
      </c>
      <c r="C880" s="2" t="s">
        <v>4</v>
      </c>
      <c r="D880" s="2" t="s">
        <v>335</v>
      </c>
      <c r="E880" s="31">
        <v>234500</v>
      </c>
    </row>
    <row r="881" spans="1:5" x14ac:dyDescent="0.2">
      <c r="A881" s="2" t="s">
        <v>1150</v>
      </c>
      <c r="B881" s="2" t="s">
        <v>2</v>
      </c>
      <c r="C881" s="2" t="s">
        <v>15</v>
      </c>
      <c r="D881" s="2" t="s">
        <v>1151</v>
      </c>
      <c r="E881" s="37">
        <v>201000</v>
      </c>
    </row>
    <row r="882" spans="1:5" x14ac:dyDescent="0.2">
      <c r="A882" s="9" t="s">
        <v>1035</v>
      </c>
      <c r="B882" s="2" t="s">
        <v>2</v>
      </c>
      <c r="C882" s="2" t="s">
        <v>1130</v>
      </c>
      <c r="D882" s="2" t="s">
        <v>1152</v>
      </c>
      <c r="E882" s="31">
        <f>5657*71</f>
        <v>401647</v>
      </c>
    </row>
    <row r="883" spans="1:5" x14ac:dyDescent="0.2">
      <c r="A883" s="9" t="s">
        <v>1153</v>
      </c>
      <c r="B883" s="2" t="s">
        <v>2</v>
      </c>
      <c r="C883" s="2" t="s">
        <v>20</v>
      </c>
      <c r="D883" s="2" t="s">
        <v>21</v>
      </c>
      <c r="E883" s="31">
        <v>30000</v>
      </c>
    </row>
    <row r="884" spans="1:5" x14ac:dyDescent="0.2">
      <c r="A884" s="9" t="s">
        <v>833</v>
      </c>
      <c r="B884" s="2" t="s">
        <v>2</v>
      </c>
      <c r="C884" s="2" t="s">
        <v>20</v>
      </c>
      <c r="D884" s="2" t="s">
        <v>21</v>
      </c>
      <c r="E884" s="31">
        <v>30000</v>
      </c>
    </row>
    <row r="885" spans="1:5" x14ac:dyDescent="0.2">
      <c r="A885" s="9" t="s">
        <v>1154</v>
      </c>
      <c r="B885" s="2" t="s">
        <v>2</v>
      </c>
      <c r="C885" s="2" t="s">
        <v>20</v>
      </c>
      <c r="D885" s="2" t="s">
        <v>21</v>
      </c>
      <c r="E885" s="31">
        <v>30000</v>
      </c>
    </row>
    <row r="886" spans="1:5" x14ac:dyDescent="0.2">
      <c r="A886" s="9" t="s">
        <v>1155</v>
      </c>
      <c r="B886" s="2" t="s">
        <v>2</v>
      </c>
      <c r="C886" s="2" t="s">
        <v>20</v>
      </c>
      <c r="D886" s="2" t="s">
        <v>21</v>
      </c>
      <c r="E886" s="31">
        <v>30000</v>
      </c>
    </row>
    <row r="887" spans="1:5" x14ac:dyDescent="0.2">
      <c r="A887" s="9" t="s">
        <v>1156</v>
      </c>
      <c r="B887" s="2" t="s">
        <v>2</v>
      </c>
      <c r="C887" s="2" t="s">
        <v>20</v>
      </c>
      <c r="D887" s="2" t="s">
        <v>21</v>
      </c>
      <c r="E887" s="31">
        <v>30000</v>
      </c>
    </row>
    <row r="888" spans="1:5" x14ac:dyDescent="0.2">
      <c r="A888" s="9" t="s">
        <v>1157</v>
      </c>
      <c r="B888" s="2" t="s">
        <v>2</v>
      </c>
      <c r="C888" s="2" t="s">
        <v>20</v>
      </c>
      <c r="D888" s="2" t="s">
        <v>21</v>
      </c>
      <c r="E888" s="31">
        <v>30000</v>
      </c>
    </row>
    <row r="889" spans="1:5" x14ac:dyDescent="0.2">
      <c r="A889" s="9" t="s">
        <v>1098</v>
      </c>
      <c r="B889" s="2" t="s">
        <v>2</v>
      </c>
      <c r="C889" s="2" t="s">
        <v>35</v>
      </c>
      <c r="D889" s="2" t="s">
        <v>45</v>
      </c>
      <c r="E889" s="31">
        <v>32000</v>
      </c>
    </row>
    <row r="890" spans="1:5" x14ac:dyDescent="0.2">
      <c r="A890" s="9" t="s">
        <v>1158</v>
      </c>
      <c r="B890" s="2" t="s">
        <v>2</v>
      </c>
      <c r="C890" s="2" t="s">
        <v>35</v>
      </c>
      <c r="D890" s="2" t="s">
        <v>45</v>
      </c>
      <c r="E890" s="31">
        <v>45000</v>
      </c>
    </row>
    <row r="891" spans="1:5" x14ac:dyDescent="0.2">
      <c r="A891" s="9" t="s">
        <v>1159</v>
      </c>
      <c r="B891" s="2" t="s">
        <v>2</v>
      </c>
      <c r="C891" s="2" t="s">
        <v>35</v>
      </c>
      <c r="D891" s="2" t="s">
        <v>45</v>
      </c>
      <c r="E891" s="31">
        <v>30000</v>
      </c>
    </row>
    <row r="892" spans="1:5" x14ac:dyDescent="0.2">
      <c r="A892" s="2" t="s">
        <v>1160</v>
      </c>
      <c r="B892" s="2" t="s">
        <v>197</v>
      </c>
      <c r="C892" s="2" t="s">
        <v>9</v>
      </c>
      <c r="D892" s="2" t="s">
        <v>1161</v>
      </c>
      <c r="E892" s="37">
        <v>319100</v>
      </c>
    </row>
    <row r="893" spans="1:5" x14ac:dyDescent="0.2">
      <c r="A893" s="2" t="s">
        <v>1162</v>
      </c>
      <c r="B893" s="2" t="s">
        <v>10</v>
      </c>
      <c r="C893" s="2" t="s">
        <v>9</v>
      </c>
      <c r="D893" s="2" t="s">
        <v>1161</v>
      </c>
      <c r="E893" s="37">
        <v>281600</v>
      </c>
    </row>
    <row r="894" spans="1:5" x14ac:dyDescent="0.2">
      <c r="A894" s="9" t="s">
        <v>205</v>
      </c>
      <c r="B894" s="2" t="s">
        <v>2</v>
      </c>
      <c r="C894" s="2" t="s">
        <v>41</v>
      </c>
      <c r="D894" s="2" t="s">
        <v>42</v>
      </c>
      <c r="E894" s="31">
        <v>161700</v>
      </c>
    </row>
    <row r="895" spans="1:5" x14ac:dyDescent="0.2">
      <c r="A895" s="9" t="s">
        <v>1057</v>
      </c>
      <c r="B895" s="2" t="s">
        <v>2</v>
      </c>
      <c r="C895" s="2" t="s">
        <v>1163</v>
      </c>
      <c r="D895" s="2" t="s">
        <v>292</v>
      </c>
      <c r="E895" s="31">
        <f>(6188.92+50)*70.35</f>
        <v>438908.022</v>
      </c>
    </row>
    <row r="896" spans="1:5" x14ac:dyDescent="0.2">
      <c r="A896" s="9" t="s">
        <v>1164</v>
      </c>
      <c r="B896" s="2" t="s">
        <v>2</v>
      </c>
      <c r="C896" s="2" t="s">
        <v>3</v>
      </c>
      <c r="D896" s="2" t="s">
        <v>1165</v>
      </c>
      <c r="E896" s="31">
        <v>620000</v>
      </c>
    </row>
    <row r="897" spans="1:5" x14ac:dyDescent="0.2">
      <c r="A897" s="2" t="s">
        <v>1166</v>
      </c>
      <c r="B897" s="2" t="s">
        <v>2</v>
      </c>
      <c r="C897" s="2" t="s">
        <v>276</v>
      </c>
      <c r="D897" s="2" t="s">
        <v>11</v>
      </c>
      <c r="E897" s="37">
        <v>139900</v>
      </c>
    </row>
    <row r="898" spans="1:5" x14ac:dyDescent="0.2">
      <c r="A898" s="2" t="s">
        <v>1167</v>
      </c>
      <c r="B898" s="2" t="s">
        <v>2</v>
      </c>
      <c r="C898" s="2" t="s">
        <v>15</v>
      </c>
      <c r="D898" s="2" t="s">
        <v>200</v>
      </c>
      <c r="E898" s="37">
        <v>30600</v>
      </c>
    </row>
    <row r="899" spans="1:5" x14ac:dyDescent="0.2">
      <c r="A899" s="9" t="s">
        <v>1168</v>
      </c>
      <c r="B899" s="2" t="s">
        <v>2</v>
      </c>
      <c r="C899" s="2" t="s">
        <v>20</v>
      </c>
      <c r="D899" s="2" t="s">
        <v>21</v>
      </c>
      <c r="E899" s="31">
        <v>30000</v>
      </c>
    </row>
    <row r="900" spans="1:5" x14ac:dyDescent="0.2">
      <c r="A900" s="9" t="s">
        <v>1169</v>
      </c>
      <c r="B900" s="2" t="s">
        <v>2</v>
      </c>
      <c r="C900" s="2" t="s">
        <v>20</v>
      </c>
      <c r="D900" s="2" t="s">
        <v>21</v>
      </c>
      <c r="E900" s="31">
        <v>30000</v>
      </c>
    </row>
    <row r="901" spans="1:5" x14ac:dyDescent="0.2">
      <c r="A901" s="9" t="s">
        <v>1170</v>
      </c>
      <c r="B901" s="2" t="s">
        <v>2</v>
      </c>
      <c r="C901" s="2" t="s">
        <v>20</v>
      </c>
      <c r="D901" s="2" t="s">
        <v>21</v>
      </c>
      <c r="E901" s="31">
        <v>30000</v>
      </c>
    </row>
    <row r="902" spans="1:5" x14ac:dyDescent="0.2">
      <c r="A902" s="9" t="s">
        <v>1171</v>
      </c>
      <c r="B902" s="2" t="s">
        <v>2</v>
      </c>
      <c r="C902" s="2" t="s">
        <v>20</v>
      </c>
      <c r="D902" s="2" t="s">
        <v>21</v>
      </c>
      <c r="E902" s="31">
        <v>30000</v>
      </c>
    </row>
    <row r="903" spans="1:5" x14ac:dyDescent="0.2">
      <c r="A903" s="9" t="s">
        <v>1172</v>
      </c>
      <c r="B903" s="2" t="s">
        <v>2</v>
      </c>
      <c r="C903" s="2" t="s">
        <v>20</v>
      </c>
      <c r="D903" s="2" t="s">
        <v>21</v>
      </c>
      <c r="E903" s="31">
        <v>30000</v>
      </c>
    </row>
    <row r="904" spans="1:5" x14ac:dyDescent="0.2">
      <c r="A904" s="9" t="s">
        <v>1173</v>
      </c>
      <c r="B904" s="2" t="s">
        <v>2</v>
      </c>
      <c r="C904" s="2" t="s">
        <v>20</v>
      </c>
      <c r="D904" s="2" t="s">
        <v>21</v>
      </c>
      <c r="E904" s="31">
        <v>30000</v>
      </c>
    </row>
    <row r="905" spans="1:5" x14ac:dyDescent="0.2">
      <c r="A905" s="9" t="s">
        <v>49</v>
      </c>
      <c r="B905" s="2" t="s">
        <v>2</v>
      </c>
      <c r="C905" s="2" t="s">
        <v>20</v>
      </c>
      <c r="D905" s="2" t="s">
        <v>21</v>
      </c>
      <c r="E905" s="31">
        <v>30000</v>
      </c>
    </row>
    <row r="906" spans="1:5" x14ac:dyDescent="0.2">
      <c r="A906" s="9" t="s">
        <v>1174</v>
      </c>
      <c r="B906" s="2" t="s">
        <v>2</v>
      </c>
      <c r="C906" s="2" t="s">
        <v>20</v>
      </c>
      <c r="D906" s="2" t="s">
        <v>21</v>
      </c>
      <c r="E906" s="31">
        <v>30000</v>
      </c>
    </row>
    <row r="907" spans="1:5" x14ac:dyDescent="0.2">
      <c r="A907" s="9" t="s">
        <v>1175</v>
      </c>
      <c r="B907" s="2" t="s">
        <v>2</v>
      </c>
      <c r="C907" s="2" t="s">
        <v>35</v>
      </c>
      <c r="D907" s="2" t="s">
        <v>21</v>
      </c>
      <c r="E907" s="31">
        <v>30000</v>
      </c>
    </row>
    <row r="908" spans="1:5" x14ac:dyDescent="0.2">
      <c r="A908" s="9" t="s">
        <v>1176</v>
      </c>
      <c r="B908" s="2" t="s">
        <v>2</v>
      </c>
      <c r="C908" s="2" t="s">
        <v>35</v>
      </c>
      <c r="D908" s="2" t="s">
        <v>21</v>
      </c>
      <c r="E908" s="31">
        <v>30000</v>
      </c>
    </row>
    <row r="909" spans="1:5" x14ac:dyDescent="0.2">
      <c r="A909" s="9" t="s">
        <v>703</v>
      </c>
      <c r="B909" s="2" t="s">
        <v>2</v>
      </c>
      <c r="C909" s="2" t="s">
        <v>4</v>
      </c>
      <c r="D909" s="2" t="s">
        <v>478</v>
      </c>
      <c r="E909" s="31">
        <f>1075*70</f>
        <v>75250</v>
      </c>
    </row>
    <row r="910" spans="1:5" x14ac:dyDescent="0.2">
      <c r="A910" s="9" t="s">
        <v>1</v>
      </c>
      <c r="B910" s="2" t="s">
        <v>2</v>
      </c>
      <c r="C910" s="2" t="s">
        <v>3</v>
      </c>
      <c r="D910" s="2" t="s">
        <v>975</v>
      </c>
      <c r="E910" s="31">
        <v>30000</v>
      </c>
    </row>
    <row r="911" spans="1:5" x14ac:dyDescent="0.2">
      <c r="A911" s="9" t="s">
        <v>1177</v>
      </c>
      <c r="B911" s="2" t="s">
        <v>2</v>
      </c>
      <c r="C911" s="2" t="s">
        <v>110</v>
      </c>
      <c r="D911" s="2" t="s">
        <v>1178</v>
      </c>
      <c r="E911" s="31">
        <v>500000</v>
      </c>
    </row>
    <row r="912" spans="1:5" x14ac:dyDescent="0.2">
      <c r="A912" s="9" t="s">
        <v>1179</v>
      </c>
      <c r="B912" s="2" t="s">
        <v>2</v>
      </c>
      <c r="C912" s="2" t="s">
        <v>4</v>
      </c>
      <c r="D912" s="2" t="s">
        <v>1180</v>
      </c>
      <c r="E912" s="31">
        <v>114350</v>
      </c>
    </row>
    <row r="913" spans="1:5" x14ac:dyDescent="0.2">
      <c r="A913" s="9" t="s">
        <v>12</v>
      </c>
      <c r="B913" s="2" t="s">
        <v>2</v>
      </c>
      <c r="C913" s="2" t="s">
        <v>3</v>
      </c>
      <c r="D913" s="2" t="s">
        <v>13</v>
      </c>
      <c r="E913" s="31">
        <v>624000</v>
      </c>
    </row>
    <row r="914" spans="1:5" x14ac:dyDescent="0.2">
      <c r="A914" s="9" t="s">
        <v>1181</v>
      </c>
      <c r="B914" s="2" t="s">
        <v>2</v>
      </c>
      <c r="C914" s="2" t="s">
        <v>8</v>
      </c>
      <c r="D914" s="2" t="s">
        <v>1182</v>
      </c>
      <c r="E914" s="31">
        <v>60000</v>
      </c>
    </row>
    <row r="915" spans="1:5" x14ac:dyDescent="0.2">
      <c r="A915" s="2" t="s">
        <v>1183</v>
      </c>
      <c r="B915" s="2" t="s">
        <v>2</v>
      </c>
      <c r="C915" s="2" t="s">
        <v>1184</v>
      </c>
      <c r="D915" s="2" t="s">
        <v>1185</v>
      </c>
      <c r="E915" s="37">
        <f>11816*70.2</f>
        <v>829483.20000000007</v>
      </c>
    </row>
    <row r="916" spans="1:5" x14ac:dyDescent="0.2">
      <c r="A916" s="9" t="s">
        <v>452</v>
      </c>
      <c r="B916" s="2" t="s">
        <v>2</v>
      </c>
      <c r="C916" s="2" t="s">
        <v>110</v>
      </c>
      <c r="D916" s="2" t="s">
        <v>1186</v>
      </c>
      <c r="E916" s="31">
        <v>40000</v>
      </c>
    </row>
    <row r="917" spans="1:5" x14ac:dyDescent="0.2">
      <c r="A917" s="9" t="s">
        <v>1187</v>
      </c>
      <c r="B917" s="2" t="s">
        <v>2</v>
      </c>
      <c r="C917" s="2" t="s">
        <v>1188</v>
      </c>
      <c r="D917" s="2" t="s">
        <v>1138</v>
      </c>
      <c r="E917" s="31">
        <v>44990</v>
      </c>
    </row>
    <row r="918" spans="1:5" x14ac:dyDescent="0.2">
      <c r="A918" s="9" t="s">
        <v>1</v>
      </c>
      <c r="B918" s="2" t="s">
        <v>2</v>
      </c>
      <c r="C918" s="2" t="s">
        <v>3</v>
      </c>
      <c r="D918" s="2" t="s">
        <v>1189</v>
      </c>
      <c r="E918" s="31">
        <f>9300*70</f>
        <v>651000</v>
      </c>
    </row>
    <row r="919" spans="1:5" x14ac:dyDescent="0.2">
      <c r="A919" s="27" t="s">
        <v>1190</v>
      </c>
      <c r="B919" s="2" t="s">
        <v>2</v>
      </c>
      <c r="C919" s="2" t="s">
        <v>4</v>
      </c>
      <c r="D919" s="2" t="s">
        <v>478</v>
      </c>
      <c r="E919" s="31">
        <f>925*70</f>
        <v>64750</v>
      </c>
    </row>
    <row r="920" spans="1:5" x14ac:dyDescent="0.2">
      <c r="A920" s="27" t="s">
        <v>1191</v>
      </c>
      <c r="B920" s="2" t="s">
        <v>2</v>
      </c>
      <c r="C920" s="2" t="s">
        <v>4</v>
      </c>
      <c r="D920" s="2" t="s">
        <v>478</v>
      </c>
      <c r="E920" s="31">
        <f t="shared" ref="E920:E921" si="1">1005*70</f>
        <v>70350</v>
      </c>
    </row>
    <row r="921" spans="1:5" x14ac:dyDescent="0.2">
      <c r="A921" s="27" t="s">
        <v>1192</v>
      </c>
      <c r="B921" s="2" t="s">
        <v>2</v>
      </c>
      <c r="C921" s="2" t="s">
        <v>4</v>
      </c>
      <c r="D921" s="2" t="s">
        <v>478</v>
      </c>
      <c r="E921" s="31">
        <f t="shared" si="1"/>
        <v>70350</v>
      </c>
    </row>
    <row r="922" spans="1:5" x14ac:dyDescent="0.2">
      <c r="A922" s="27" t="s">
        <v>1193</v>
      </c>
      <c r="B922" s="2" t="s">
        <v>2</v>
      </c>
      <c r="C922" s="2" t="s">
        <v>4</v>
      </c>
      <c r="D922" s="2" t="s">
        <v>478</v>
      </c>
      <c r="E922" s="31">
        <f t="shared" ref="E922:E923" si="2">1048*70</f>
        <v>73360</v>
      </c>
    </row>
    <row r="923" spans="1:5" x14ac:dyDescent="0.2">
      <c r="A923" s="27" t="s">
        <v>1194</v>
      </c>
      <c r="B923" s="2" t="s">
        <v>2</v>
      </c>
      <c r="C923" s="2" t="s">
        <v>4</v>
      </c>
      <c r="D923" s="2" t="s">
        <v>478</v>
      </c>
      <c r="E923" s="31">
        <f t="shared" si="2"/>
        <v>73360</v>
      </c>
    </row>
    <row r="924" spans="1:5" x14ac:dyDescent="0.2">
      <c r="A924" s="27" t="s">
        <v>1195</v>
      </c>
      <c r="B924" s="2" t="s">
        <v>2</v>
      </c>
      <c r="C924" s="2" t="s">
        <v>4</v>
      </c>
      <c r="D924" s="2" t="s">
        <v>478</v>
      </c>
      <c r="E924" s="31">
        <f>1720*70</f>
        <v>120400</v>
      </c>
    </row>
    <row r="925" spans="1:5" x14ac:dyDescent="0.2">
      <c r="A925" s="27" t="s">
        <v>1196</v>
      </c>
      <c r="B925" s="2" t="s">
        <v>2</v>
      </c>
      <c r="C925" s="2" t="s">
        <v>4</v>
      </c>
      <c r="D925" s="2" t="s">
        <v>478</v>
      </c>
      <c r="E925" s="31">
        <f>1560*70</f>
        <v>109200</v>
      </c>
    </row>
    <row r="926" spans="1:5" x14ac:dyDescent="0.2">
      <c r="A926" s="27" t="s">
        <v>1197</v>
      </c>
      <c r="B926" s="2" t="s">
        <v>2</v>
      </c>
      <c r="C926" s="2" t="s">
        <v>4</v>
      </c>
      <c r="D926" s="2" t="s">
        <v>478</v>
      </c>
      <c r="E926" s="31">
        <f>2640*70</f>
        <v>184800</v>
      </c>
    </row>
    <row r="927" spans="1:5" x14ac:dyDescent="0.2">
      <c r="A927" s="27" t="s">
        <v>1198</v>
      </c>
      <c r="B927" s="2" t="s">
        <v>2</v>
      </c>
      <c r="C927" s="2" t="s">
        <v>4</v>
      </c>
      <c r="D927" s="2" t="s">
        <v>759</v>
      </c>
      <c r="E927" s="31">
        <f t="shared" ref="E927:E928" si="3">152700+22750</f>
        <v>175450</v>
      </c>
    </row>
    <row r="928" spans="1:5" x14ac:dyDescent="0.2">
      <c r="A928" s="27" t="s">
        <v>1199</v>
      </c>
      <c r="B928" s="2" t="s">
        <v>2</v>
      </c>
      <c r="C928" s="2" t="s">
        <v>4</v>
      </c>
      <c r="D928" s="2" t="s">
        <v>759</v>
      </c>
      <c r="E928" s="31">
        <f t="shared" si="3"/>
        <v>175450</v>
      </c>
    </row>
    <row r="929" spans="1:5" x14ac:dyDescent="0.2">
      <c r="A929" s="27" t="s">
        <v>1200</v>
      </c>
      <c r="B929" s="2" t="s">
        <v>2</v>
      </c>
      <c r="C929" s="2" t="s">
        <v>4</v>
      </c>
      <c r="D929" s="2" t="s">
        <v>759</v>
      </c>
      <c r="E929" s="31">
        <f>152700+3300+22750</f>
        <v>178750</v>
      </c>
    </row>
    <row r="930" spans="1:5" x14ac:dyDescent="0.2">
      <c r="A930" s="2" t="s">
        <v>1201</v>
      </c>
      <c r="B930" s="2" t="s">
        <v>2</v>
      </c>
      <c r="C930" s="2" t="s">
        <v>4</v>
      </c>
      <c r="D930" s="2" t="s">
        <v>335</v>
      </c>
      <c r="E930" s="31">
        <v>233850</v>
      </c>
    </row>
    <row r="931" spans="1:5" x14ac:dyDescent="0.2">
      <c r="A931" s="27" t="s">
        <v>1202</v>
      </c>
      <c r="B931" s="2" t="s">
        <v>2</v>
      </c>
      <c r="C931" s="2" t="s">
        <v>4</v>
      </c>
      <c r="D931" s="2" t="s">
        <v>335</v>
      </c>
      <c r="E931" s="31">
        <v>155500</v>
      </c>
    </row>
    <row r="932" spans="1:5" x14ac:dyDescent="0.2">
      <c r="A932" s="27" t="s">
        <v>1203</v>
      </c>
      <c r="B932" s="2" t="s">
        <v>2</v>
      </c>
      <c r="C932" s="2" t="s">
        <v>4</v>
      </c>
      <c r="D932" s="2" t="s">
        <v>335</v>
      </c>
      <c r="E932" s="31">
        <v>153400</v>
      </c>
    </row>
    <row r="933" spans="1:5" x14ac:dyDescent="0.2">
      <c r="A933" s="27" t="s">
        <v>1204</v>
      </c>
      <c r="B933" s="2" t="s">
        <v>2</v>
      </c>
      <c r="C933" s="2" t="s">
        <v>4</v>
      </c>
      <c r="D933" s="2" t="s">
        <v>335</v>
      </c>
      <c r="E933" s="31">
        <v>151600</v>
      </c>
    </row>
    <row r="934" spans="1:5" x14ac:dyDescent="0.2">
      <c r="A934" s="27" t="s">
        <v>985</v>
      </c>
      <c r="B934" s="2" t="s">
        <v>2</v>
      </c>
      <c r="C934" s="2" t="s">
        <v>4</v>
      </c>
      <c r="D934" s="2" t="s">
        <v>335</v>
      </c>
      <c r="E934" s="31">
        <v>206900</v>
      </c>
    </row>
    <row r="935" spans="1:5" x14ac:dyDescent="0.2">
      <c r="A935" s="27" t="s">
        <v>1205</v>
      </c>
      <c r="B935" s="2" t="s">
        <v>2</v>
      </c>
      <c r="C935" s="2" t="s">
        <v>4</v>
      </c>
      <c r="D935" s="2" t="s">
        <v>335</v>
      </c>
      <c r="E935" s="31">
        <v>203850</v>
      </c>
    </row>
    <row r="936" spans="1:5" x14ac:dyDescent="0.2">
      <c r="A936" s="27" t="s">
        <v>1206</v>
      </c>
      <c r="B936" s="2" t="s">
        <v>2</v>
      </c>
      <c r="C936" s="2" t="s">
        <v>4</v>
      </c>
      <c r="D936" s="2" t="s">
        <v>335</v>
      </c>
      <c r="E936" s="31">
        <v>202500</v>
      </c>
    </row>
    <row r="937" spans="1:5" x14ac:dyDescent="0.2">
      <c r="A937" s="2" t="s">
        <v>1207</v>
      </c>
      <c r="B937" s="2" t="s">
        <v>2</v>
      </c>
      <c r="C937" s="2" t="s">
        <v>4</v>
      </c>
      <c r="D937" s="2" t="s">
        <v>335</v>
      </c>
      <c r="E937" s="31">
        <v>180050</v>
      </c>
    </row>
    <row r="938" spans="1:5" x14ac:dyDescent="0.2">
      <c r="A938" s="2" t="s">
        <v>1020</v>
      </c>
      <c r="B938" s="2" t="s">
        <v>2</v>
      </c>
      <c r="C938" s="2" t="s">
        <v>4</v>
      </c>
      <c r="D938" s="2" t="s">
        <v>335</v>
      </c>
      <c r="E938" s="31">
        <v>217900</v>
      </c>
    </row>
    <row r="939" spans="1:5" x14ac:dyDescent="0.2">
      <c r="A939" s="27" t="s">
        <v>1208</v>
      </c>
      <c r="B939" s="2" t="s">
        <v>2</v>
      </c>
      <c r="C939" s="2" t="s">
        <v>4</v>
      </c>
      <c r="D939" s="2" t="s">
        <v>335</v>
      </c>
      <c r="E939" s="31">
        <v>210700</v>
      </c>
    </row>
    <row r="940" spans="1:5" x14ac:dyDescent="0.2">
      <c r="A940" s="27" t="s">
        <v>1209</v>
      </c>
      <c r="B940" s="2" t="s">
        <v>2</v>
      </c>
      <c r="C940" s="2" t="s">
        <v>4</v>
      </c>
      <c r="D940" s="2" t="s">
        <v>335</v>
      </c>
      <c r="E940" s="31">
        <v>210700</v>
      </c>
    </row>
    <row r="941" spans="1:5" x14ac:dyDescent="0.2">
      <c r="A941" s="27" t="s">
        <v>275</v>
      </c>
      <c r="B941" s="2" t="s">
        <v>2</v>
      </c>
      <c r="C941" s="2" t="s">
        <v>4</v>
      </c>
      <c r="D941" s="2" t="s">
        <v>335</v>
      </c>
      <c r="E941" s="31">
        <v>165400</v>
      </c>
    </row>
    <row r="942" spans="1:5" x14ac:dyDescent="0.2">
      <c r="A942" s="27" t="s">
        <v>1210</v>
      </c>
      <c r="B942" s="2" t="s">
        <v>2</v>
      </c>
      <c r="C942" s="2" t="s">
        <v>4</v>
      </c>
      <c r="D942" s="2" t="s">
        <v>335</v>
      </c>
      <c r="E942" s="31">
        <v>241350</v>
      </c>
    </row>
    <row r="943" spans="1:5" x14ac:dyDescent="0.2">
      <c r="A943" s="27" t="s">
        <v>1211</v>
      </c>
      <c r="B943" s="2" t="s">
        <v>2</v>
      </c>
      <c r="C943" s="2" t="s">
        <v>4</v>
      </c>
      <c r="D943" s="2" t="s">
        <v>335</v>
      </c>
      <c r="E943" s="31">
        <v>148000</v>
      </c>
    </row>
    <row r="944" spans="1:5" x14ac:dyDescent="0.2">
      <c r="A944" s="27" t="s">
        <v>1212</v>
      </c>
      <c r="B944" s="2" t="s">
        <v>2</v>
      </c>
      <c r="C944" s="2" t="s">
        <v>4</v>
      </c>
      <c r="D944" s="2" t="s">
        <v>335</v>
      </c>
      <c r="E944" s="31">
        <v>179200</v>
      </c>
    </row>
    <row r="945" spans="1:5" x14ac:dyDescent="0.2">
      <c r="A945" s="2" t="s">
        <v>1213</v>
      </c>
      <c r="B945" s="2" t="s">
        <v>2</v>
      </c>
      <c r="C945" s="2" t="s">
        <v>4</v>
      </c>
      <c r="D945" s="2" t="s">
        <v>335</v>
      </c>
      <c r="E945" s="39">
        <v>214250</v>
      </c>
    </row>
    <row r="946" spans="1:5" x14ac:dyDescent="0.2">
      <c r="A946" s="2" t="s">
        <v>1214</v>
      </c>
      <c r="B946" s="2" t="s">
        <v>2</v>
      </c>
      <c r="C946" s="2" t="s">
        <v>4</v>
      </c>
      <c r="D946" s="2" t="s">
        <v>335</v>
      </c>
      <c r="E946" s="31">
        <v>190500</v>
      </c>
    </row>
    <row r="947" spans="1:5" x14ac:dyDescent="0.2">
      <c r="A947" s="2" t="s">
        <v>1215</v>
      </c>
      <c r="B947" s="2" t="s">
        <v>2</v>
      </c>
      <c r="C947" s="2" t="s">
        <v>4</v>
      </c>
      <c r="D947" s="2" t="s">
        <v>335</v>
      </c>
      <c r="E947" s="31">
        <v>148000</v>
      </c>
    </row>
    <row r="948" spans="1:5" x14ac:dyDescent="0.2">
      <c r="A948" s="27" t="s">
        <v>1216</v>
      </c>
      <c r="B948" s="2" t="s">
        <v>2</v>
      </c>
      <c r="C948" s="2" t="s">
        <v>4</v>
      </c>
      <c r="D948" s="2" t="s">
        <v>335</v>
      </c>
      <c r="E948" s="31">
        <v>179400</v>
      </c>
    </row>
    <row r="949" spans="1:5" x14ac:dyDescent="0.2">
      <c r="A949" s="27" t="s">
        <v>1008</v>
      </c>
      <c r="B949" s="2" t="s">
        <v>2</v>
      </c>
      <c r="C949" s="2" t="s">
        <v>4</v>
      </c>
      <c r="D949" s="2" t="s">
        <v>335</v>
      </c>
      <c r="E949" s="31">
        <v>107700</v>
      </c>
    </row>
    <row r="950" spans="1:5" x14ac:dyDescent="0.2">
      <c r="A950" s="2" t="s">
        <v>984</v>
      </c>
      <c r="B950" s="2" t="s">
        <v>2</v>
      </c>
      <c r="C950" s="2" t="s">
        <v>4</v>
      </c>
      <c r="D950" s="2" t="s">
        <v>335</v>
      </c>
      <c r="E950" s="31">
        <v>150400</v>
      </c>
    </row>
    <row r="951" spans="1:5" x14ac:dyDescent="0.2">
      <c r="A951" s="2" t="s">
        <v>1217</v>
      </c>
      <c r="B951" s="2" t="s">
        <v>2</v>
      </c>
      <c r="C951" s="2" t="s">
        <v>15</v>
      </c>
      <c r="D951" s="2" t="s">
        <v>16</v>
      </c>
      <c r="E951" s="37">
        <v>285600</v>
      </c>
    </row>
    <row r="952" spans="1:5" x14ac:dyDescent="0.2">
      <c r="A952" s="2" t="s">
        <v>1187</v>
      </c>
      <c r="B952" s="2" t="s">
        <v>2</v>
      </c>
      <c r="C952" s="2" t="s">
        <v>9</v>
      </c>
      <c r="D952" s="2" t="s">
        <v>1218</v>
      </c>
      <c r="E952" s="37">
        <v>44990</v>
      </c>
    </row>
    <row r="953" spans="1:5" x14ac:dyDescent="0.2">
      <c r="A953" s="2" t="s">
        <v>1219</v>
      </c>
      <c r="B953" s="2" t="s">
        <v>2</v>
      </c>
      <c r="C953" s="2" t="s">
        <v>9</v>
      </c>
      <c r="D953" s="2" t="s">
        <v>1220</v>
      </c>
      <c r="E953" s="37">
        <f>15500*70</f>
        <v>1085000</v>
      </c>
    </row>
    <row r="954" spans="1:5" x14ac:dyDescent="0.2">
      <c r="A954" s="2" t="s">
        <v>589</v>
      </c>
      <c r="B954" s="2" t="s">
        <v>2</v>
      </c>
      <c r="C954" s="2" t="s">
        <v>8</v>
      </c>
      <c r="D954" s="2" t="s">
        <v>1221</v>
      </c>
      <c r="E954" s="37">
        <f>3156*70</f>
        <v>220920</v>
      </c>
    </row>
    <row r="955" spans="1:5" x14ac:dyDescent="0.2">
      <c r="A955" s="22"/>
      <c r="E955" s="42"/>
    </row>
    <row r="956" spans="1:5" x14ac:dyDescent="0.2">
      <c r="A956" s="22"/>
      <c r="E956" s="31"/>
    </row>
    <row r="957" spans="1:5" x14ac:dyDescent="0.2">
      <c r="A957" s="22"/>
      <c r="E957" s="31"/>
    </row>
    <row r="958" spans="1:5" x14ac:dyDescent="0.2">
      <c r="A958" s="22"/>
      <c r="E958" s="31"/>
    </row>
    <row r="959" spans="1:5" x14ac:dyDescent="0.2">
      <c r="A959" s="22"/>
      <c r="E959" s="31"/>
    </row>
    <row r="960" spans="1:5" x14ac:dyDescent="0.2">
      <c r="A960" s="22"/>
      <c r="E960" s="31"/>
    </row>
    <row r="961" spans="1:5" x14ac:dyDescent="0.2">
      <c r="A961" s="22"/>
      <c r="E961" s="31"/>
    </row>
    <row r="962" spans="1:5" x14ac:dyDescent="0.2">
      <c r="A962" s="22"/>
      <c r="E962" s="31"/>
    </row>
    <row r="963" spans="1:5" x14ac:dyDescent="0.2">
      <c r="A963" s="22"/>
      <c r="E963" s="31"/>
    </row>
    <row r="964" spans="1:5" x14ac:dyDescent="0.2">
      <c r="A964" s="22"/>
      <c r="E964" s="31"/>
    </row>
    <row r="965" spans="1:5" x14ac:dyDescent="0.2">
      <c r="A965" s="22"/>
      <c r="E965" s="31"/>
    </row>
    <row r="966" spans="1:5" x14ac:dyDescent="0.2">
      <c r="A966" s="22"/>
      <c r="E966" s="31"/>
    </row>
    <row r="967" spans="1:5" x14ac:dyDescent="0.2">
      <c r="A967" s="22"/>
      <c r="E967" s="31"/>
    </row>
    <row r="968" spans="1:5" x14ac:dyDescent="0.2">
      <c r="A968" s="22"/>
      <c r="E968" s="31"/>
    </row>
    <row r="969" spans="1:5" x14ac:dyDescent="0.2">
      <c r="A969" s="22"/>
      <c r="E969" s="31"/>
    </row>
    <row r="970" spans="1:5" x14ac:dyDescent="0.2">
      <c r="A970" s="22"/>
      <c r="E970" s="31"/>
    </row>
    <row r="971" spans="1:5" x14ac:dyDescent="0.2">
      <c r="A971" s="22"/>
      <c r="E971" s="31"/>
    </row>
    <row r="972" spans="1:5" x14ac:dyDescent="0.2">
      <c r="A972" s="22"/>
      <c r="E972" s="31"/>
    </row>
    <row r="973" spans="1:5" x14ac:dyDescent="0.2">
      <c r="A973" s="22"/>
      <c r="E973" s="31"/>
    </row>
    <row r="974" spans="1:5" x14ac:dyDescent="0.2">
      <c r="A974" s="22"/>
      <c r="E974" s="31"/>
    </row>
    <row r="975" spans="1:5" x14ac:dyDescent="0.2">
      <c r="A975" s="22"/>
      <c r="E975" s="31"/>
    </row>
    <row r="976" spans="1:5" x14ac:dyDescent="0.2">
      <c r="A976" s="22"/>
      <c r="E976" s="31"/>
    </row>
    <row r="977" spans="1:5" x14ac:dyDescent="0.2">
      <c r="A977" s="22"/>
      <c r="E977" s="31"/>
    </row>
    <row r="978" spans="1:5" x14ac:dyDescent="0.2">
      <c r="A978" s="22"/>
      <c r="E978" s="31"/>
    </row>
    <row r="979" spans="1:5" x14ac:dyDescent="0.2">
      <c r="A979" s="22"/>
      <c r="E979" s="31"/>
    </row>
    <row r="980" spans="1:5" x14ac:dyDescent="0.2">
      <c r="A980" s="22"/>
      <c r="E980" s="31"/>
    </row>
    <row r="981" spans="1:5" x14ac:dyDescent="0.2">
      <c r="A981" s="22"/>
      <c r="E981" s="31"/>
    </row>
    <row r="982" spans="1:5" x14ac:dyDescent="0.2">
      <c r="A982" s="22"/>
      <c r="E982" s="31"/>
    </row>
    <row r="983" spans="1:5" x14ac:dyDescent="0.2">
      <c r="A983" s="22"/>
      <c r="E983" s="31"/>
    </row>
    <row r="984" spans="1:5" x14ac:dyDescent="0.2">
      <c r="A984" s="22"/>
      <c r="E984" s="31"/>
    </row>
    <row r="985" spans="1:5" x14ac:dyDescent="0.2">
      <c r="A985" s="22"/>
      <c r="E985" s="31"/>
    </row>
    <row r="986" spans="1:5" x14ac:dyDescent="0.2">
      <c r="A986" s="22"/>
      <c r="E986" s="31"/>
    </row>
    <row r="987" spans="1:5" x14ac:dyDescent="0.2">
      <c r="A987" s="22"/>
      <c r="E987" s="31"/>
    </row>
    <row r="988" spans="1:5" x14ac:dyDescent="0.2">
      <c r="A988" s="22"/>
      <c r="E988" s="31"/>
    </row>
    <row r="989" spans="1:5" x14ac:dyDescent="0.2">
      <c r="A989" s="22"/>
      <c r="E989" s="31"/>
    </row>
    <row r="990" spans="1:5" x14ac:dyDescent="0.2">
      <c r="A990" s="22"/>
      <c r="E990" s="31"/>
    </row>
    <row r="991" spans="1:5" x14ac:dyDescent="0.2">
      <c r="A991" s="22"/>
      <c r="E991" s="31"/>
    </row>
    <row r="992" spans="1:5" x14ac:dyDescent="0.2">
      <c r="A992" s="22"/>
      <c r="E992" s="31"/>
    </row>
    <row r="993" spans="1:5" x14ac:dyDescent="0.2">
      <c r="A993" s="22"/>
      <c r="E993" s="31"/>
    </row>
    <row r="994" spans="1:5" x14ac:dyDescent="0.2">
      <c r="A994" s="22"/>
      <c r="E994" s="31"/>
    </row>
    <row r="995" spans="1:5" x14ac:dyDescent="0.2">
      <c r="A995" s="22"/>
      <c r="E995" s="31"/>
    </row>
    <row r="996" spans="1:5" x14ac:dyDescent="0.2">
      <c r="A996" s="22"/>
      <c r="E996" s="31"/>
    </row>
    <row r="997" spans="1:5" x14ac:dyDescent="0.2">
      <c r="A997" s="22"/>
      <c r="E997" s="31"/>
    </row>
    <row r="998" spans="1:5" x14ac:dyDescent="0.2">
      <c r="A998" s="22"/>
      <c r="E998" s="31"/>
    </row>
    <row r="999" spans="1:5" x14ac:dyDescent="0.2">
      <c r="A999" s="22"/>
      <c r="E999" s="31"/>
    </row>
    <row r="1000" spans="1:5" x14ac:dyDescent="0.2">
      <c r="A1000" s="22"/>
      <c r="E1000" s="31"/>
    </row>
    <row r="1001" spans="1:5" x14ac:dyDescent="0.2">
      <c r="A1001" s="22"/>
      <c r="E1001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Оплаты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2018-04-16T20:10:46Z</dcterms:modified>
</cp:coreProperties>
</file>